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5\CR 4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TRANSMETRO" sheetId="4690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'G-Totales'!$A$1:$U$58</definedName>
    <definedName name="_xlnm.Print_Area" localSheetId="3">TRANSMETRO!$A$1:$U$58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20" i="4684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20" i="4690"/>
  <c r="U19" i="4690"/>
  <c r="U18" i="4690"/>
  <c r="U17" i="4690"/>
  <c r="U16" i="4690"/>
  <c r="U15" i="4690"/>
  <c r="U14" i="4690"/>
  <c r="U13" i="4690"/>
  <c r="N17" i="4690"/>
  <c r="N18" i="4690"/>
  <c r="N19" i="4690"/>
  <c r="N21" i="4690"/>
  <c r="N20" i="4690"/>
  <c r="N16" i="4690"/>
  <c r="N15" i="4690"/>
  <c r="N14" i="4690"/>
  <c r="N12" i="4690"/>
  <c r="G18" i="4690"/>
  <c r="G16" i="4690"/>
  <c r="G14" i="4690"/>
  <c r="G13" i="4690"/>
  <c r="G15" i="4690"/>
  <c r="G17" i="4690"/>
  <c r="G19" i="4690"/>
  <c r="N10" i="4690"/>
  <c r="N22" i="4690"/>
  <c r="N13" i="4690"/>
  <c r="N11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M18" i="4688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4" i="4689" l="1"/>
  <c r="J26" i="4689"/>
  <c r="J20" i="4689"/>
  <c r="G20" i="4688" s="1"/>
  <c r="J40" i="4689"/>
  <c r="P29" i="4688" s="1"/>
  <c r="U23" i="4690"/>
  <c r="G23" i="4690"/>
  <c r="N23" i="4690"/>
  <c r="T17" i="4681"/>
  <c r="J43" i="4689"/>
  <c r="J37" i="4689"/>
  <c r="D29" i="4688" s="1"/>
  <c r="J23" i="4689"/>
  <c r="U20" i="4688" s="1"/>
  <c r="J22" i="4689"/>
  <c r="P20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29" i="4688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BU18" i="4688"/>
  <c r="AD21" i="4688"/>
  <c r="BE18" i="4688"/>
  <c r="M21" i="4688"/>
  <c r="AU18" i="4688"/>
  <c r="B21" i="4688"/>
  <c r="AU19" i="4688"/>
  <c r="B30" i="4688"/>
  <c r="BU12" i="4688"/>
  <c r="AD16" i="4688"/>
  <c r="BE12" i="4688"/>
  <c r="M16" i="4688"/>
  <c r="AU12" i="4688"/>
  <c r="B16" i="4688"/>
  <c r="U23" i="4684"/>
  <c r="AO33" i="4688"/>
  <c r="CC22" i="4688" s="1"/>
  <c r="S33" i="4688"/>
  <c r="BH22" i="4688" s="1"/>
  <c r="AL33" i="4688"/>
  <c r="BZ22" i="4688" s="1"/>
  <c r="AJ33" i="4688"/>
  <c r="BX22" i="4688" s="1"/>
  <c r="AI33" i="4688"/>
  <c r="BW22" i="4688" s="1"/>
  <c r="U23" i="4678"/>
  <c r="Z33" i="4688"/>
  <c r="BO22" i="4688" s="1"/>
  <c r="W33" i="4688"/>
  <c r="BL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AK21" i="4688"/>
  <c r="AO21" i="4688"/>
  <c r="AF21" i="4688"/>
  <c r="U21" i="4688"/>
  <c r="P21" i="4688"/>
  <c r="Z21" i="4688"/>
  <c r="G21" i="4688"/>
  <c r="J21" i="4688"/>
  <c r="D21" i="4688"/>
  <c r="J30" i="4688"/>
  <c r="G30" i="4688"/>
  <c r="D30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<sst xmlns="http://schemas.openxmlformats.org/spreadsheetml/2006/main" count="777" uniqueCount="158">
  <si>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</si>
  <si>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</si>
  <si>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</si>
  <si>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</si>
  <si>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</si>
  <si>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</si>
  <si>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</si>
  <si>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</si>
  <si>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</si>
  <si>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</si>
  <si>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</si>
  <si>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</si>
  <si>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</si>
  <si>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</si>
  <si>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</si>
  <si>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</si>
  <si>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</si>
  <si>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</si>
  <si>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</si>
  <si>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</si>
  <si>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</si>
  <si>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</si>
  <si>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</si>
  <si>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</si>
  <si>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</si>
  <si>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</si>
  <si>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</si>
  <si>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</si>
  <si>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</si>
  <si>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</si>
  <si>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</si>
  <si>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</si>
  <si>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</si>
  <si>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</si>
  <si>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</si>
  <si>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</si>
  <si>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</si>
  <si>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</si>
  <si>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</si>
  <si>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</si>
  <si>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</si>
  <si>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</si>
  <si>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</si>
  <si>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</si>
  <si>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</si>
  <si>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</si>
  <si>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</si>
  <si>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</si>
  <si>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</si>
  <si>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</si>
  <si>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</si>
  <si>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</si>
  <si>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</si>
  <si>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</si>
  <si>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</si>
  <si>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</si>
  <si>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</si>
  <si>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</si>
  <si>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</si>
  <si>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</si>
  <si>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</si>
  <si>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</si>
  <si>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</si>
  <si>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</si>
  <si>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</si>
  <si>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</si>
  <si>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</si>
  <si>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</si>
  <si>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</si>
  <si>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</si>
  <si>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</si>
  <si>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</si>
  <si>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</si>
  <si>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</si>
  <si>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</si>
  <si>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</si>
  <si>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</si>
  <si>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</si>
  <si>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</si>
  <si>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</si>
  <si>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</si>
  <si>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</si>
  <si>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</si>
  <si>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</si>
  <si>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</si>
  <si>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</si>
  <si>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</si>
  <si>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</si>
  <si>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</si>
  <si>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</si>
  <si>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</si>
  <si>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</si>
  <si>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</si>
  <si>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</si>
  <si>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</si>
  <si>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</si>
  <si>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</si>
  <si>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</si>
  <si>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</si>
  <si>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</si>
  <si>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</si>
  <si>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</si>
  <si>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</si>
  <si>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</si>
  <si>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</si>
  <si>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</si>
  <si>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</si>
  <si>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</si>
  <si>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</si>
  <si>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</si>
  <si>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</si>
  <si>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</si>
  <si>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</si>
  <si>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</si>
  <si>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</si>
  <si>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</si>
  <si>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</si>
  <si>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</si>
  <si>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</si>
  <si>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</si>
  <si>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</si>
  <si>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</si>
  <si>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</si>
  <si>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</si>
  <si>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</si>
  <si>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</si>
  <si>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</si>
  <si>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</si>
  <si>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</si>
  <si>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</si>
  <si>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</si>
  <si>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</si>
  <si>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</si>
  <si>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</si>
  <si>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</si>
  <si>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</si>
  <si>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</si>
  <si>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</si>
  <si>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</si>
  <si>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</si>
  <si>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</si>
  <si>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</si>
  <si>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</si>
  <si>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</si>
  <si>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</si>
  <si>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</si>
  <si>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</si>
  <si>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</si>
  <si>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45</t>
  </si>
  <si>
    <t>ADOLFREDO FLOREZ</t>
  </si>
  <si>
    <t>TRANSMETRO 1 - 2</t>
  </si>
  <si>
    <t>JHONNYS NAVARRO</t>
  </si>
  <si>
    <t>GRUPO 1</t>
  </si>
  <si>
    <t>GRUPO 2</t>
  </si>
  <si>
    <t>TRANSMETRO</t>
  </si>
  <si>
    <t xml:space="preserve">VOL MAX </t>
  </si>
  <si>
    <t>JHONNY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</si>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</sst>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219</c:v>
                </c:pt>
                <c:pt idx="1">
                  <c:v>235</c:v>
                </c:pt>
                <c:pt idx="2">
                  <c:v>273</c:v>
                </c:pt>
                <c:pt idx="3">
                  <c:v>222.5</c:v>
                </c:pt>
                <c:pt idx="4">
                  <c:v>253.5</c:v>
                </c:pt>
                <c:pt idx="5">
                  <c:v>223.5</c:v>
                </c:pt>
                <c:pt idx="6">
                  <c:v>212</c:v>
                </c:pt>
                <c:pt idx="7">
                  <c:v>181.5</c:v>
                </c:pt>
                <c:pt idx="8">
                  <c:v>176</c:v>
                </c:pt>
                <c:pt idx="9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08208"/>
        <c:axId val="173908592"/>
      </c:barChart>
      <c:catAx>
        <c:axId val="17390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0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0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30</c:v>
                </c:pt>
                <c:pt idx="1">
                  <c:v>31.5</c:v>
                </c:pt>
                <c:pt idx="2">
                  <c:v>26.5</c:v>
                </c:pt>
                <c:pt idx="3">
                  <c:v>41.5</c:v>
                </c:pt>
                <c:pt idx="4">
                  <c:v>25.5</c:v>
                </c:pt>
                <c:pt idx="5">
                  <c:v>21.5</c:v>
                </c:pt>
                <c:pt idx="6">
                  <c:v>13</c:v>
                </c:pt>
                <c:pt idx="7">
                  <c:v>12.5</c:v>
                </c:pt>
                <c:pt idx="8">
                  <c:v>7.5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8464"/>
        <c:axId val="174418856"/>
      </c:barChart>
      <c:catAx>
        <c:axId val="1744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8</c:v>
                </c:pt>
                <c:pt idx="1">
                  <c:v>14</c:v>
                </c:pt>
                <c:pt idx="2">
                  <c:v>14</c:v>
                </c:pt>
                <c:pt idx="3">
                  <c:v>19</c:v>
                </c:pt>
                <c:pt idx="4">
                  <c:v>27</c:v>
                </c:pt>
                <c:pt idx="5">
                  <c:v>18.5</c:v>
                </c:pt>
                <c:pt idx="6">
                  <c:v>36.5</c:v>
                </c:pt>
                <c:pt idx="7">
                  <c:v>17.5</c:v>
                </c:pt>
                <c:pt idx="8">
                  <c:v>27</c:v>
                </c:pt>
                <c:pt idx="9">
                  <c:v>30</c:v>
                </c:pt>
                <c:pt idx="10">
                  <c:v>29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9640"/>
        <c:axId val="175693272"/>
      </c:barChart>
      <c:catAx>
        <c:axId val="17441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3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7</c:v>
                </c:pt>
                <c:pt idx="1">
                  <c:v>8</c:v>
                </c:pt>
                <c:pt idx="2">
                  <c:v>11.5</c:v>
                </c:pt>
                <c:pt idx="3">
                  <c:v>12.5</c:v>
                </c:pt>
                <c:pt idx="4">
                  <c:v>10.5</c:v>
                </c:pt>
                <c:pt idx="5">
                  <c:v>7.5</c:v>
                </c:pt>
                <c:pt idx="6">
                  <c:v>10</c:v>
                </c:pt>
                <c:pt idx="7">
                  <c:v>6</c:v>
                </c:pt>
                <c:pt idx="8">
                  <c:v>9.5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9.5</c:v>
                </c:pt>
                <c:pt idx="13">
                  <c:v>10.5</c:v>
                </c:pt>
                <c:pt idx="14">
                  <c:v>8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4056"/>
        <c:axId val="175694448"/>
      </c:barChart>
      <c:catAx>
        <c:axId val="17569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796</c:v>
                </c:pt>
                <c:pt idx="1">
                  <c:v>864.5</c:v>
                </c:pt>
                <c:pt idx="2">
                  <c:v>839</c:v>
                </c:pt>
                <c:pt idx="3">
                  <c:v>811.5</c:v>
                </c:pt>
                <c:pt idx="4">
                  <c:v>734</c:v>
                </c:pt>
                <c:pt idx="5">
                  <c:v>731.5</c:v>
                </c:pt>
                <c:pt idx="6">
                  <c:v>728.5</c:v>
                </c:pt>
                <c:pt idx="7">
                  <c:v>667.5</c:v>
                </c:pt>
                <c:pt idx="8">
                  <c:v>691</c:v>
                </c:pt>
                <c:pt idx="9">
                  <c:v>697.5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5232"/>
        <c:axId val="175695624"/>
      </c:barChart>
      <c:catAx>
        <c:axId val="17569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5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782.5</c:v>
                </c:pt>
                <c:pt idx="1">
                  <c:v>834.5</c:v>
                </c:pt>
                <c:pt idx="2">
                  <c:v>836.5</c:v>
                </c:pt>
                <c:pt idx="3">
                  <c:v>807.5</c:v>
                </c:pt>
                <c:pt idx="4">
                  <c:v>860</c:v>
                </c:pt>
                <c:pt idx="5">
                  <c:v>864</c:v>
                </c:pt>
                <c:pt idx="6">
                  <c:v>878.5</c:v>
                </c:pt>
                <c:pt idx="7">
                  <c:v>917.5</c:v>
                </c:pt>
                <c:pt idx="8">
                  <c:v>880</c:v>
                </c:pt>
                <c:pt idx="9">
                  <c:v>846</c:v>
                </c:pt>
                <c:pt idx="10">
                  <c:v>720.5</c:v>
                </c:pt>
                <c:pt idx="11">
                  <c:v>659.5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96408"/>
        <c:axId val="175696800"/>
      </c:barChart>
      <c:catAx>
        <c:axId val="17569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714</c:v>
                </c:pt>
                <c:pt idx="1">
                  <c:v>800</c:v>
                </c:pt>
                <c:pt idx="2">
                  <c:v>769.5</c:v>
                </c:pt>
                <c:pt idx="3">
                  <c:v>759.5</c:v>
                </c:pt>
                <c:pt idx="4">
                  <c:v>763.5</c:v>
                </c:pt>
                <c:pt idx="5">
                  <c:v>737</c:v>
                </c:pt>
                <c:pt idx="6">
                  <c:v>761.5</c:v>
                </c:pt>
                <c:pt idx="7">
                  <c:v>680.5</c:v>
                </c:pt>
                <c:pt idx="8">
                  <c:v>677.5</c:v>
                </c:pt>
                <c:pt idx="9">
                  <c:v>706.5</c:v>
                </c:pt>
                <c:pt idx="10">
                  <c:v>648.5</c:v>
                </c:pt>
                <c:pt idx="11">
                  <c:v>716</c:v>
                </c:pt>
                <c:pt idx="12">
                  <c:v>785</c:v>
                </c:pt>
                <c:pt idx="13">
                  <c:v>771</c:v>
                </c:pt>
                <c:pt idx="14">
                  <c:v>772.5</c:v>
                </c:pt>
                <c:pt idx="15">
                  <c:v>722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66128"/>
        <c:axId val="175866520"/>
      </c:barChart>
      <c:catAx>
        <c:axId val="17586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6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6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6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949.5</c:v>
                </c:pt>
                <c:pt idx="4">
                  <c:v>984</c:v>
                </c:pt>
                <c:pt idx="5">
                  <c:v>972.5</c:v>
                </c:pt>
                <c:pt idx="6">
                  <c:v>911.5</c:v>
                </c:pt>
                <c:pt idx="7">
                  <c:v>870.5</c:v>
                </c:pt>
                <c:pt idx="8">
                  <c:v>793</c:v>
                </c:pt>
                <c:pt idx="9">
                  <c:v>786</c:v>
                </c:pt>
                <c:pt idx="13">
                  <c:v>805.5</c:v>
                </c:pt>
                <c:pt idx="14">
                  <c:v>832</c:v>
                </c:pt>
                <c:pt idx="15">
                  <c:v>816</c:v>
                </c:pt>
                <c:pt idx="16">
                  <c:v>822</c:v>
                </c:pt>
                <c:pt idx="17">
                  <c:v>823.5</c:v>
                </c:pt>
                <c:pt idx="18">
                  <c:v>772.5</c:v>
                </c:pt>
                <c:pt idx="19">
                  <c:v>733</c:v>
                </c:pt>
                <c:pt idx="20">
                  <c:v>666</c:v>
                </c:pt>
                <c:pt idx="21">
                  <c:v>639</c:v>
                </c:pt>
                <c:pt idx="22">
                  <c:v>668.5</c:v>
                </c:pt>
                <c:pt idx="23">
                  <c:v>713.5</c:v>
                </c:pt>
                <c:pt idx="24">
                  <c:v>776.5</c:v>
                </c:pt>
                <c:pt idx="25">
                  <c:v>778</c:v>
                </c:pt>
                <c:pt idx="29">
                  <c:v>856.5</c:v>
                </c:pt>
                <c:pt idx="30">
                  <c:v>890</c:v>
                </c:pt>
                <c:pt idx="31">
                  <c:v>949.5</c:v>
                </c:pt>
                <c:pt idx="32">
                  <c:v>1006.5</c:v>
                </c:pt>
                <c:pt idx="33">
                  <c:v>1081</c:v>
                </c:pt>
                <c:pt idx="34">
                  <c:v>1134</c:v>
                </c:pt>
                <c:pt idx="35">
                  <c:v>1141</c:v>
                </c:pt>
                <c:pt idx="36">
                  <c:v>1135</c:v>
                </c:pt>
                <c:pt idx="37">
                  <c:v>1098.5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1084</c:v>
                </c:pt>
                <c:pt idx="4">
                  <c:v>1007</c:v>
                </c:pt>
                <c:pt idx="5">
                  <c:v>911.5</c:v>
                </c:pt>
                <c:pt idx="6">
                  <c:v>844.5</c:v>
                </c:pt>
                <c:pt idx="7">
                  <c:v>786</c:v>
                </c:pt>
                <c:pt idx="8">
                  <c:v>789</c:v>
                </c:pt>
                <c:pt idx="9">
                  <c:v>774.5</c:v>
                </c:pt>
                <c:pt idx="13">
                  <c:v>801</c:v>
                </c:pt>
                <c:pt idx="14">
                  <c:v>840.5</c:v>
                </c:pt>
                <c:pt idx="15">
                  <c:v>824</c:v>
                </c:pt>
                <c:pt idx="16">
                  <c:v>817.5</c:v>
                </c:pt>
                <c:pt idx="17">
                  <c:v>786.5</c:v>
                </c:pt>
                <c:pt idx="18">
                  <c:v>747.5</c:v>
                </c:pt>
                <c:pt idx="19">
                  <c:v>748</c:v>
                </c:pt>
                <c:pt idx="20">
                  <c:v>741.5</c:v>
                </c:pt>
                <c:pt idx="21">
                  <c:v>788</c:v>
                </c:pt>
                <c:pt idx="22">
                  <c:v>836</c:v>
                </c:pt>
                <c:pt idx="23">
                  <c:v>857.5</c:v>
                </c:pt>
                <c:pt idx="24">
                  <c:v>891</c:v>
                </c:pt>
                <c:pt idx="25">
                  <c:v>874.5</c:v>
                </c:pt>
                <c:pt idx="29">
                  <c:v>936</c:v>
                </c:pt>
                <c:pt idx="30">
                  <c:v>965</c:v>
                </c:pt>
                <c:pt idx="31">
                  <c:v>994</c:v>
                </c:pt>
                <c:pt idx="32">
                  <c:v>1017</c:v>
                </c:pt>
                <c:pt idx="33">
                  <c:v>1008</c:v>
                </c:pt>
                <c:pt idx="34">
                  <c:v>979.5</c:v>
                </c:pt>
                <c:pt idx="35">
                  <c:v>966.5</c:v>
                </c:pt>
                <c:pt idx="36">
                  <c:v>910</c:v>
                </c:pt>
                <c:pt idx="37">
                  <c:v>833.5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1277.5</c:v>
                </c:pt>
                <c:pt idx="4">
                  <c:v>1258</c:v>
                </c:pt>
                <c:pt idx="5">
                  <c:v>1232</c:v>
                </c:pt>
                <c:pt idx="6">
                  <c:v>1249.5</c:v>
                </c:pt>
                <c:pt idx="7">
                  <c:v>1205</c:v>
                </c:pt>
                <c:pt idx="8">
                  <c:v>1236.5</c:v>
                </c:pt>
                <c:pt idx="9">
                  <c:v>1224</c:v>
                </c:pt>
                <c:pt idx="13">
                  <c:v>1436.5</c:v>
                </c:pt>
                <c:pt idx="14">
                  <c:v>1420</c:v>
                </c:pt>
                <c:pt idx="15">
                  <c:v>1389.5</c:v>
                </c:pt>
                <c:pt idx="16">
                  <c:v>1382</c:v>
                </c:pt>
                <c:pt idx="17">
                  <c:v>1332.5</c:v>
                </c:pt>
                <c:pt idx="18">
                  <c:v>1336.5</c:v>
                </c:pt>
                <c:pt idx="19">
                  <c:v>1345</c:v>
                </c:pt>
                <c:pt idx="20">
                  <c:v>1305.5</c:v>
                </c:pt>
                <c:pt idx="21">
                  <c:v>1321.5</c:v>
                </c:pt>
                <c:pt idx="22">
                  <c:v>1351.5</c:v>
                </c:pt>
                <c:pt idx="23">
                  <c:v>1349.5</c:v>
                </c:pt>
                <c:pt idx="24">
                  <c:v>1377</c:v>
                </c:pt>
                <c:pt idx="25">
                  <c:v>1398</c:v>
                </c:pt>
                <c:pt idx="29">
                  <c:v>1468.5</c:v>
                </c:pt>
                <c:pt idx="30">
                  <c:v>1483.5</c:v>
                </c:pt>
                <c:pt idx="31">
                  <c:v>1424.5</c:v>
                </c:pt>
                <c:pt idx="32">
                  <c:v>1386.5</c:v>
                </c:pt>
                <c:pt idx="33">
                  <c:v>1431</c:v>
                </c:pt>
                <c:pt idx="34">
                  <c:v>1426.5</c:v>
                </c:pt>
                <c:pt idx="35">
                  <c:v>1414.5</c:v>
                </c:pt>
                <c:pt idx="36">
                  <c:v>1319</c:v>
                </c:pt>
                <c:pt idx="37">
                  <c:v>1174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3311</c:v>
                </c:pt>
                <c:pt idx="4">
                  <c:v>3249</c:v>
                </c:pt>
                <c:pt idx="5">
                  <c:v>3116</c:v>
                </c:pt>
                <c:pt idx="6">
                  <c:v>3005.5</c:v>
                </c:pt>
                <c:pt idx="7">
                  <c:v>2861.5</c:v>
                </c:pt>
                <c:pt idx="8">
                  <c:v>2818.5</c:v>
                </c:pt>
                <c:pt idx="9">
                  <c:v>2784.5</c:v>
                </c:pt>
                <c:pt idx="13">
                  <c:v>3043</c:v>
                </c:pt>
                <c:pt idx="14">
                  <c:v>3092.5</c:v>
                </c:pt>
                <c:pt idx="15">
                  <c:v>3029.5</c:v>
                </c:pt>
                <c:pt idx="16">
                  <c:v>3021.5</c:v>
                </c:pt>
                <c:pt idx="17">
                  <c:v>2942.5</c:v>
                </c:pt>
                <c:pt idx="18">
                  <c:v>2856.5</c:v>
                </c:pt>
                <c:pt idx="19">
                  <c:v>2826</c:v>
                </c:pt>
                <c:pt idx="20">
                  <c:v>2713</c:v>
                </c:pt>
                <c:pt idx="21">
                  <c:v>2748.5</c:v>
                </c:pt>
                <c:pt idx="22">
                  <c:v>2856</c:v>
                </c:pt>
                <c:pt idx="23">
                  <c:v>2920.5</c:v>
                </c:pt>
                <c:pt idx="24">
                  <c:v>3044.5</c:v>
                </c:pt>
                <c:pt idx="25">
                  <c:v>3050.5</c:v>
                </c:pt>
                <c:pt idx="29">
                  <c:v>3261</c:v>
                </c:pt>
                <c:pt idx="30">
                  <c:v>3338.5</c:v>
                </c:pt>
                <c:pt idx="31">
                  <c:v>3368</c:v>
                </c:pt>
                <c:pt idx="32">
                  <c:v>3410</c:v>
                </c:pt>
                <c:pt idx="33">
                  <c:v>3520</c:v>
                </c:pt>
                <c:pt idx="34">
                  <c:v>3540</c:v>
                </c:pt>
                <c:pt idx="35">
                  <c:v>3522</c:v>
                </c:pt>
                <c:pt idx="36">
                  <c:v>3364</c:v>
                </c:pt>
                <c:pt idx="37">
                  <c:v>3106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67304"/>
        <c:axId val="175867696"/>
      </c:lineChart>
      <c:catAx>
        <c:axId val="175867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6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67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867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187</c:v>
                </c:pt>
                <c:pt idx="1">
                  <c:v>215</c:v>
                </c:pt>
                <c:pt idx="2">
                  <c:v>209</c:v>
                </c:pt>
                <c:pt idx="3">
                  <c:v>194.5</c:v>
                </c:pt>
                <c:pt idx="4">
                  <c:v>213.5</c:v>
                </c:pt>
                <c:pt idx="5">
                  <c:v>199</c:v>
                </c:pt>
                <c:pt idx="6">
                  <c:v>215</c:v>
                </c:pt>
                <c:pt idx="7">
                  <c:v>196</c:v>
                </c:pt>
                <c:pt idx="8">
                  <c:v>162.5</c:v>
                </c:pt>
                <c:pt idx="9">
                  <c:v>159.5</c:v>
                </c:pt>
                <c:pt idx="10">
                  <c:v>148</c:v>
                </c:pt>
                <c:pt idx="11">
                  <c:v>169</c:v>
                </c:pt>
                <c:pt idx="12">
                  <c:v>192</c:v>
                </c:pt>
                <c:pt idx="13">
                  <c:v>204.5</c:v>
                </c:pt>
                <c:pt idx="14">
                  <c:v>211</c:v>
                </c:pt>
                <c:pt idx="15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35384"/>
        <c:axId val="174036792"/>
      </c:barChart>
      <c:catAx>
        <c:axId val="17403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3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3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204</c:v>
                </c:pt>
                <c:pt idx="1">
                  <c:v>214</c:v>
                </c:pt>
                <c:pt idx="2">
                  <c:v>218</c:v>
                </c:pt>
                <c:pt idx="3">
                  <c:v>220.5</c:v>
                </c:pt>
                <c:pt idx="4">
                  <c:v>237.5</c:v>
                </c:pt>
                <c:pt idx="5">
                  <c:v>273.5</c:v>
                </c:pt>
                <c:pt idx="6">
                  <c:v>275</c:v>
                </c:pt>
                <c:pt idx="7">
                  <c:v>295</c:v>
                </c:pt>
                <c:pt idx="8">
                  <c:v>290.5</c:v>
                </c:pt>
                <c:pt idx="9">
                  <c:v>280.5</c:v>
                </c:pt>
                <c:pt idx="10">
                  <c:v>269</c:v>
                </c:pt>
                <c:pt idx="11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1024"/>
        <c:axId val="174127792"/>
      </c:barChart>
      <c:catAx>
        <c:axId val="17411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2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2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280</c:v>
                </c:pt>
                <c:pt idx="1">
                  <c:v>288</c:v>
                </c:pt>
                <c:pt idx="2">
                  <c:v>260.5</c:v>
                </c:pt>
                <c:pt idx="3">
                  <c:v>255.5</c:v>
                </c:pt>
                <c:pt idx="4">
                  <c:v>203</c:v>
                </c:pt>
                <c:pt idx="5">
                  <c:v>192.5</c:v>
                </c:pt>
                <c:pt idx="6">
                  <c:v>193.5</c:v>
                </c:pt>
                <c:pt idx="7">
                  <c:v>197</c:v>
                </c:pt>
                <c:pt idx="8">
                  <c:v>206</c:v>
                </c:pt>
                <c:pt idx="9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0992"/>
        <c:axId val="174679568"/>
      </c:barChart>
      <c:catAx>
        <c:axId val="17467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210</c:v>
                </c:pt>
                <c:pt idx="1">
                  <c:v>236</c:v>
                </c:pt>
                <c:pt idx="2">
                  <c:v>231</c:v>
                </c:pt>
                <c:pt idx="3">
                  <c:v>259</c:v>
                </c:pt>
                <c:pt idx="4">
                  <c:v>239</c:v>
                </c:pt>
                <c:pt idx="5">
                  <c:v>265</c:v>
                </c:pt>
                <c:pt idx="6">
                  <c:v>254</c:v>
                </c:pt>
                <c:pt idx="7">
                  <c:v>250</c:v>
                </c:pt>
                <c:pt idx="8">
                  <c:v>210.5</c:v>
                </c:pt>
                <c:pt idx="9">
                  <c:v>252</c:v>
                </c:pt>
                <c:pt idx="10">
                  <c:v>197.5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49048"/>
        <c:axId val="174758736"/>
      </c:barChart>
      <c:catAx>
        <c:axId val="17464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5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5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4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177.5</c:v>
                </c:pt>
                <c:pt idx="1">
                  <c:v>208.5</c:v>
                </c:pt>
                <c:pt idx="2">
                  <c:v>213.5</c:v>
                </c:pt>
                <c:pt idx="3">
                  <c:v>201.5</c:v>
                </c:pt>
                <c:pt idx="4">
                  <c:v>217</c:v>
                </c:pt>
                <c:pt idx="5">
                  <c:v>192</c:v>
                </c:pt>
                <c:pt idx="6">
                  <c:v>207</c:v>
                </c:pt>
                <c:pt idx="7">
                  <c:v>170.5</c:v>
                </c:pt>
                <c:pt idx="8">
                  <c:v>178</c:v>
                </c:pt>
                <c:pt idx="9">
                  <c:v>192.5</c:v>
                </c:pt>
                <c:pt idx="10">
                  <c:v>200.5</c:v>
                </c:pt>
                <c:pt idx="11">
                  <c:v>217</c:v>
                </c:pt>
                <c:pt idx="12">
                  <c:v>226</c:v>
                </c:pt>
                <c:pt idx="13">
                  <c:v>214</c:v>
                </c:pt>
                <c:pt idx="14">
                  <c:v>234</c:v>
                </c:pt>
                <c:pt idx="15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51680"/>
        <c:axId val="174416112"/>
      </c:barChart>
      <c:catAx>
        <c:axId val="17285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5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297</c:v>
                </c:pt>
                <c:pt idx="1">
                  <c:v>341.5</c:v>
                </c:pt>
                <c:pt idx="2">
                  <c:v>305.5</c:v>
                </c:pt>
                <c:pt idx="3">
                  <c:v>333.5</c:v>
                </c:pt>
                <c:pt idx="4">
                  <c:v>277.5</c:v>
                </c:pt>
                <c:pt idx="5">
                  <c:v>315.5</c:v>
                </c:pt>
                <c:pt idx="6">
                  <c:v>323</c:v>
                </c:pt>
                <c:pt idx="7">
                  <c:v>289</c:v>
                </c:pt>
                <c:pt idx="8">
                  <c:v>309</c:v>
                </c:pt>
                <c:pt idx="9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50896"/>
        <c:axId val="172850504"/>
      </c:barChart>
      <c:catAx>
        <c:axId val="17285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5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5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5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368.5</c:v>
                </c:pt>
                <c:pt idx="1">
                  <c:v>384.5</c:v>
                </c:pt>
                <c:pt idx="2">
                  <c:v>387.5</c:v>
                </c:pt>
                <c:pt idx="3">
                  <c:v>328</c:v>
                </c:pt>
                <c:pt idx="4">
                  <c:v>383.5</c:v>
                </c:pt>
                <c:pt idx="5">
                  <c:v>325.5</c:v>
                </c:pt>
                <c:pt idx="6">
                  <c:v>349.5</c:v>
                </c:pt>
                <c:pt idx="7">
                  <c:v>372.5</c:v>
                </c:pt>
                <c:pt idx="8">
                  <c:v>379</c:v>
                </c:pt>
                <c:pt idx="9">
                  <c:v>313.5</c:v>
                </c:pt>
                <c:pt idx="10">
                  <c:v>254</c:v>
                </c:pt>
                <c:pt idx="11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49720"/>
        <c:axId val="172849328"/>
      </c:barChart>
      <c:catAx>
        <c:axId val="17284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4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4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4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349.5</c:v>
                </c:pt>
                <c:pt idx="1">
                  <c:v>376.5</c:v>
                </c:pt>
                <c:pt idx="2">
                  <c:v>347</c:v>
                </c:pt>
                <c:pt idx="3">
                  <c:v>363.5</c:v>
                </c:pt>
                <c:pt idx="4">
                  <c:v>333</c:v>
                </c:pt>
                <c:pt idx="5">
                  <c:v>346</c:v>
                </c:pt>
                <c:pt idx="6">
                  <c:v>339.5</c:v>
                </c:pt>
                <c:pt idx="7">
                  <c:v>314</c:v>
                </c:pt>
                <c:pt idx="8">
                  <c:v>337</c:v>
                </c:pt>
                <c:pt idx="9">
                  <c:v>354.5</c:v>
                </c:pt>
                <c:pt idx="10">
                  <c:v>300</c:v>
                </c:pt>
                <c:pt idx="11">
                  <c:v>330</c:v>
                </c:pt>
                <c:pt idx="12">
                  <c:v>367</c:v>
                </c:pt>
                <c:pt idx="13">
                  <c:v>352.5</c:v>
                </c:pt>
                <c:pt idx="14">
                  <c:v>327.5</c:v>
                </c:pt>
                <c:pt idx="15">
                  <c:v>351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17288"/>
        <c:axId val="174417680"/>
      </c:barChart>
      <c:catAx>
        <c:axId val="17441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148</v>
      </c>
      <c r="E5" s="145"/>
      <c r="F5" s="145"/>
      <c r="G5" s="145"/>
      <c r="H5" s="145"/>
      <c r="I5" s="135" t="s">
        <v>53</v>
      </c>
      <c r="J5" s="135"/>
      <c r="K5" s="135"/>
      <c r="L5" s="146">
        <v>2135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156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42948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</v>
      </c>
      <c r="C10" s="46">
        <v>168</v>
      </c>
      <c r="D10" s="46">
        <v>20</v>
      </c>
      <c r="E10" s="46">
        <v>4</v>
      </c>
      <c r="F10" s="6">
        <f t="shared" ref="F10:F22" si="0">B10*0.5+C10*1+D10*2+E10*2.5</f>
        <v>219</v>
      </c>
      <c r="G10" s="2"/>
      <c r="H10" s="19" t="s">
        <v>4</v>
      </c>
      <c r="I10" s="46">
        <v>10</v>
      </c>
      <c r="J10" s="46">
        <v>149</v>
      </c>
      <c r="K10" s="46">
        <v>9</v>
      </c>
      <c r="L10" s="46">
        <v>9</v>
      </c>
      <c r="M10" s="6">
        <f t="shared" ref="M10:M22" si="1">I10*0.5+J10*1+K10*2+L10*2.5</f>
        <v>194.5</v>
      </c>
      <c r="N10" s="9">
        <f>F20+F21+F22+M10</f>
        <v>805.5</v>
      </c>
      <c r="O10" s="19" t="s">
        <v>43</v>
      </c>
      <c r="P10" s="46">
        <v>9</v>
      </c>
      <c r="Q10" s="46">
        <v>155</v>
      </c>
      <c r="R10" s="46">
        <v>11</v>
      </c>
      <c r="S10" s="46">
        <v>9</v>
      </c>
      <c r="T10" s="6">
        <f t="shared" ref="T10:T21" si="2">P10*0.5+Q10*1+R10*2+S10*2.5</f>
        <v>204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181</v>
      </c>
      <c r="D11" s="46">
        <v>22</v>
      </c>
      <c r="E11" s="46">
        <v>4</v>
      </c>
      <c r="F11" s="6">
        <f t="shared" si="0"/>
        <v>235</v>
      </c>
      <c r="G11" s="2"/>
      <c r="H11" s="19" t="s">
        <v>5</v>
      </c>
      <c r="I11" s="46">
        <v>8</v>
      </c>
      <c r="J11" s="46">
        <v>164</v>
      </c>
      <c r="K11" s="46">
        <v>9</v>
      </c>
      <c r="L11" s="46">
        <v>11</v>
      </c>
      <c r="M11" s="6">
        <f t="shared" si="1"/>
        <v>213.5</v>
      </c>
      <c r="N11" s="9">
        <f>F21+F22+M10+M11</f>
        <v>832</v>
      </c>
      <c r="O11" s="19" t="s">
        <v>44</v>
      </c>
      <c r="P11" s="46">
        <v>5</v>
      </c>
      <c r="Q11" s="46">
        <v>161</v>
      </c>
      <c r="R11" s="46">
        <v>9</v>
      </c>
      <c r="S11" s="46">
        <v>13</v>
      </c>
      <c r="T11" s="6">
        <f t="shared" si="2"/>
        <v>214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193</v>
      </c>
      <c r="D12" s="46">
        <v>29</v>
      </c>
      <c r="E12" s="46">
        <v>8</v>
      </c>
      <c r="F12" s="6">
        <f t="shared" si="0"/>
        <v>273</v>
      </c>
      <c r="G12" s="2"/>
      <c r="H12" s="19" t="s">
        <v>6</v>
      </c>
      <c r="I12" s="46">
        <v>11</v>
      </c>
      <c r="J12" s="46">
        <v>159</v>
      </c>
      <c r="K12" s="46">
        <v>11</v>
      </c>
      <c r="L12" s="46">
        <v>5</v>
      </c>
      <c r="M12" s="6">
        <f t="shared" si="1"/>
        <v>199</v>
      </c>
      <c r="N12" s="2">
        <f>F22+M10+M11+M12</f>
        <v>816</v>
      </c>
      <c r="O12" s="19" t="s">
        <v>32</v>
      </c>
      <c r="P12" s="46">
        <v>7</v>
      </c>
      <c r="Q12" s="46">
        <v>142</v>
      </c>
      <c r="R12" s="46">
        <v>15</v>
      </c>
      <c r="S12" s="46">
        <v>17</v>
      </c>
      <c r="T12" s="6">
        <f t="shared" si="2"/>
        <v>218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170</v>
      </c>
      <c r="D13" s="46">
        <v>20</v>
      </c>
      <c r="E13" s="46">
        <v>3</v>
      </c>
      <c r="F13" s="6">
        <f t="shared" si="0"/>
        <v>222.5</v>
      </c>
      <c r="G13" s="2">
        <f t="shared" ref="G13:G19" si="3">F10+F11+F12+F13</f>
        <v>949.5</v>
      </c>
      <c r="H13" s="19" t="s">
        <v>7</v>
      </c>
      <c r="I13" s="46">
        <v>6</v>
      </c>
      <c r="J13" s="46">
        <v>173</v>
      </c>
      <c r="K13" s="46">
        <v>7</v>
      </c>
      <c r="L13" s="46">
        <v>10</v>
      </c>
      <c r="M13" s="6">
        <f t="shared" si="1"/>
        <v>215</v>
      </c>
      <c r="N13" s="2">
        <f t="shared" ref="N13:N18" si="4">M10+M11+M12+M13</f>
        <v>822</v>
      </c>
      <c r="O13" s="19" t="s">
        <v>33</v>
      </c>
      <c r="P13" s="46">
        <v>7</v>
      </c>
      <c r="Q13" s="46">
        <v>171</v>
      </c>
      <c r="R13" s="46">
        <v>13</v>
      </c>
      <c r="S13" s="46">
        <v>8</v>
      </c>
      <c r="T13" s="6">
        <f t="shared" si="2"/>
        <v>220.5</v>
      </c>
      <c r="U13" s="2">
        <f t="shared" ref="U13:U21" si="5">T10+T11+T12+T13</f>
        <v>856.5</v>
      </c>
      <c r="AB13" s="51">
        <v>241</v>
      </c>
    </row>
    <row r="14" spans="1:28" ht="24" customHeight="1" x14ac:dyDescent="0.2">
      <c r="A14" s="18" t="s">
        <v>21</v>
      </c>
      <c r="B14" s="46">
        <v>6</v>
      </c>
      <c r="C14" s="46">
        <v>181</v>
      </c>
      <c r="D14" s="46">
        <v>16</v>
      </c>
      <c r="E14" s="46">
        <v>15</v>
      </c>
      <c r="F14" s="6">
        <f t="shared" si="0"/>
        <v>253.5</v>
      </c>
      <c r="G14" s="2">
        <f t="shared" si="3"/>
        <v>984</v>
      </c>
      <c r="H14" s="19" t="s">
        <v>9</v>
      </c>
      <c r="I14" s="46">
        <v>4</v>
      </c>
      <c r="J14" s="46">
        <v>160</v>
      </c>
      <c r="K14" s="46">
        <v>7</v>
      </c>
      <c r="L14" s="46">
        <v>8</v>
      </c>
      <c r="M14" s="6">
        <f t="shared" si="1"/>
        <v>196</v>
      </c>
      <c r="N14" s="2">
        <f t="shared" si="4"/>
        <v>823.5</v>
      </c>
      <c r="O14" s="19" t="s">
        <v>29</v>
      </c>
      <c r="P14" s="45">
        <v>18</v>
      </c>
      <c r="Q14" s="45">
        <v>178</v>
      </c>
      <c r="R14" s="45">
        <v>14</v>
      </c>
      <c r="S14" s="45">
        <v>9</v>
      </c>
      <c r="T14" s="6">
        <f t="shared" si="2"/>
        <v>237.5</v>
      </c>
      <c r="U14" s="2">
        <f t="shared" si="5"/>
        <v>890</v>
      </c>
      <c r="AB14" s="51">
        <v>250</v>
      </c>
    </row>
    <row r="15" spans="1:28" ht="24" customHeight="1" x14ac:dyDescent="0.2">
      <c r="A15" s="18" t="s">
        <v>23</v>
      </c>
      <c r="B15" s="46">
        <v>5</v>
      </c>
      <c r="C15" s="46">
        <v>160</v>
      </c>
      <c r="D15" s="46">
        <v>18</v>
      </c>
      <c r="E15" s="46">
        <v>10</v>
      </c>
      <c r="F15" s="6">
        <f t="shared" si="0"/>
        <v>223.5</v>
      </c>
      <c r="G15" s="2">
        <f t="shared" si="3"/>
        <v>972.5</v>
      </c>
      <c r="H15" s="19" t="s">
        <v>12</v>
      </c>
      <c r="I15" s="46">
        <v>4</v>
      </c>
      <c r="J15" s="46">
        <v>134</v>
      </c>
      <c r="K15" s="46">
        <v>7</v>
      </c>
      <c r="L15" s="46">
        <v>5</v>
      </c>
      <c r="M15" s="6">
        <f t="shared" si="1"/>
        <v>162.5</v>
      </c>
      <c r="N15" s="2">
        <f t="shared" si="4"/>
        <v>772.5</v>
      </c>
      <c r="O15" s="18" t="s">
        <v>30</v>
      </c>
      <c r="P15" s="46">
        <v>13</v>
      </c>
      <c r="Q15" s="46">
        <v>195</v>
      </c>
      <c r="R15" s="45">
        <v>21</v>
      </c>
      <c r="S15" s="46">
        <v>12</v>
      </c>
      <c r="T15" s="6">
        <f t="shared" si="2"/>
        <v>273.5</v>
      </c>
      <c r="U15" s="2">
        <f t="shared" si="5"/>
        <v>949.5</v>
      </c>
      <c r="AB15" s="51">
        <v>262</v>
      </c>
    </row>
    <row r="16" spans="1:28" ht="24" customHeight="1" x14ac:dyDescent="0.2">
      <c r="A16" s="18" t="s">
        <v>39</v>
      </c>
      <c r="B16" s="46">
        <v>5</v>
      </c>
      <c r="C16" s="46">
        <v>163</v>
      </c>
      <c r="D16" s="46">
        <v>12</v>
      </c>
      <c r="E16" s="46">
        <v>9</v>
      </c>
      <c r="F16" s="6">
        <f t="shared" si="0"/>
        <v>212</v>
      </c>
      <c r="G16" s="2">
        <f t="shared" si="3"/>
        <v>911.5</v>
      </c>
      <c r="H16" s="19" t="s">
        <v>15</v>
      </c>
      <c r="I16" s="46">
        <v>7</v>
      </c>
      <c r="J16" s="46">
        <v>130</v>
      </c>
      <c r="K16" s="46">
        <v>8</v>
      </c>
      <c r="L16" s="46">
        <v>4</v>
      </c>
      <c r="M16" s="6">
        <f t="shared" si="1"/>
        <v>159.5</v>
      </c>
      <c r="N16" s="2">
        <f t="shared" si="4"/>
        <v>733</v>
      </c>
      <c r="O16" s="19" t="s">
        <v>8</v>
      </c>
      <c r="P16" s="46">
        <v>21</v>
      </c>
      <c r="Q16" s="46">
        <v>199</v>
      </c>
      <c r="R16" s="46">
        <v>24</v>
      </c>
      <c r="S16" s="46">
        <v>7</v>
      </c>
      <c r="T16" s="6">
        <f t="shared" si="2"/>
        <v>275</v>
      </c>
      <c r="U16" s="2">
        <f t="shared" si="5"/>
        <v>1006.5</v>
      </c>
      <c r="AB16" s="51">
        <v>270.5</v>
      </c>
    </row>
    <row r="17" spans="1:28" ht="24" customHeight="1" x14ac:dyDescent="0.2">
      <c r="A17" s="18" t="s">
        <v>40</v>
      </c>
      <c r="B17" s="46">
        <v>6</v>
      </c>
      <c r="C17" s="46">
        <v>141</v>
      </c>
      <c r="D17" s="46">
        <v>10</v>
      </c>
      <c r="E17" s="46">
        <v>7</v>
      </c>
      <c r="F17" s="6">
        <f t="shared" si="0"/>
        <v>181.5</v>
      </c>
      <c r="G17" s="2">
        <f t="shared" si="3"/>
        <v>870.5</v>
      </c>
      <c r="H17" s="19" t="s">
        <v>18</v>
      </c>
      <c r="I17" s="46">
        <v>4</v>
      </c>
      <c r="J17" s="46">
        <v>117</v>
      </c>
      <c r="K17" s="46">
        <v>7</v>
      </c>
      <c r="L17" s="46">
        <v>6</v>
      </c>
      <c r="M17" s="6">
        <f t="shared" si="1"/>
        <v>148</v>
      </c>
      <c r="N17" s="2">
        <f t="shared" si="4"/>
        <v>666</v>
      </c>
      <c r="O17" s="19" t="s">
        <v>10</v>
      </c>
      <c r="P17" s="46">
        <v>23</v>
      </c>
      <c r="Q17" s="46">
        <v>235</v>
      </c>
      <c r="R17" s="46">
        <v>18</v>
      </c>
      <c r="S17" s="46">
        <v>5</v>
      </c>
      <c r="T17" s="6">
        <f t="shared" si="2"/>
        <v>295</v>
      </c>
      <c r="U17" s="2">
        <f t="shared" si="5"/>
        <v>1081</v>
      </c>
      <c r="AB17" s="51">
        <v>289.5</v>
      </c>
    </row>
    <row r="18" spans="1:28" ht="24" customHeight="1" x14ac:dyDescent="0.2">
      <c r="A18" s="18" t="s">
        <v>41</v>
      </c>
      <c r="B18" s="46">
        <v>8</v>
      </c>
      <c r="C18" s="46">
        <v>132</v>
      </c>
      <c r="D18" s="46">
        <v>10</v>
      </c>
      <c r="E18" s="46">
        <v>8</v>
      </c>
      <c r="F18" s="6">
        <f t="shared" si="0"/>
        <v>176</v>
      </c>
      <c r="G18" s="2">
        <f t="shared" si="3"/>
        <v>793</v>
      </c>
      <c r="H18" s="19" t="s">
        <v>20</v>
      </c>
      <c r="I18" s="46">
        <v>7</v>
      </c>
      <c r="J18" s="46">
        <v>125</v>
      </c>
      <c r="K18" s="46">
        <v>9</v>
      </c>
      <c r="L18" s="46">
        <v>9</v>
      </c>
      <c r="M18" s="6">
        <f t="shared" si="1"/>
        <v>169</v>
      </c>
      <c r="N18" s="2">
        <f t="shared" si="4"/>
        <v>639</v>
      </c>
      <c r="O18" s="19" t="s">
        <v>13</v>
      </c>
      <c r="P18" s="46">
        <v>12</v>
      </c>
      <c r="Q18" s="46">
        <v>230</v>
      </c>
      <c r="R18" s="46">
        <v>16</v>
      </c>
      <c r="S18" s="46">
        <v>9</v>
      </c>
      <c r="T18" s="6">
        <f t="shared" si="2"/>
        <v>290.5</v>
      </c>
      <c r="U18" s="2">
        <f t="shared" si="5"/>
        <v>1134</v>
      </c>
      <c r="AB18" s="5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156</v>
      </c>
      <c r="D19" s="47">
        <v>13</v>
      </c>
      <c r="E19" s="47">
        <v>13</v>
      </c>
      <c r="F19" s="7">
        <f t="shared" si="0"/>
        <v>216.5</v>
      </c>
      <c r="G19" s="3">
        <f t="shared" si="3"/>
        <v>786</v>
      </c>
      <c r="H19" s="20" t="s">
        <v>22</v>
      </c>
      <c r="I19" s="45">
        <v>7</v>
      </c>
      <c r="J19" s="45">
        <v>159</v>
      </c>
      <c r="K19" s="45">
        <v>6</v>
      </c>
      <c r="L19" s="45">
        <v>7</v>
      </c>
      <c r="M19" s="6">
        <f t="shared" si="1"/>
        <v>192</v>
      </c>
      <c r="N19" s="2">
        <f>M16+M17+M18+M19</f>
        <v>668.5</v>
      </c>
      <c r="O19" s="19" t="s">
        <v>16</v>
      </c>
      <c r="P19" s="46">
        <v>9</v>
      </c>
      <c r="Q19" s="46">
        <v>229</v>
      </c>
      <c r="R19" s="46">
        <v>16</v>
      </c>
      <c r="S19" s="46">
        <v>6</v>
      </c>
      <c r="T19" s="6">
        <f t="shared" si="2"/>
        <v>280.5</v>
      </c>
      <c r="U19" s="2">
        <f t="shared" si="5"/>
        <v>1141</v>
      </c>
      <c r="AB19" s="51">
        <v>294</v>
      </c>
    </row>
    <row r="20" spans="1:28" ht="24" customHeight="1" x14ac:dyDescent="0.2">
      <c r="A20" s="19" t="s">
        <v>27</v>
      </c>
      <c r="B20" s="45">
        <v>6</v>
      </c>
      <c r="C20" s="45">
        <v>149</v>
      </c>
      <c r="D20" s="45">
        <v>10</v>
      </c>
      <c r="E20" s="45">
        <v>6</v>
      </c>
      <c r="F20" s="8">
        <f t="shared" si="0"/>
        <v>187</v>
      </c>
      <c r="G20" s="35"/>
      <c r="H20" s="19" t="s">
        <v>24</v>
      </c>
      <c r="I20" s="46">
        <v>5</v>
      </c>
      <c r="J20" s="46">
        <v>158</v>
      </c>
      <c r="K20" s="46">
        <v>12</v>
      </c>
      <c r="L20" s="46">
        <v>8</v>
      </c>
      <c r="M20" s="8">
        <f t="shared" si="1"/>
        <v>204.5</v>
      </c>
      <c r="N20" s="2">
        <f>M17+M18+M19+M20</f>
        <v>713.5</v>
      </c>
      <c r="O20" s="19" t="s">
        <v>45</v>
      </c>
      <c r="P20" s="45">
        <v>12</v>
      </c>
      <c r="Q20" s="45">
        <v>215</v>
      </c>
      <c r="R20" s="46">
        <v>19</v>
      </c>
      <c r="S20" s="45">
        <v>4</v>
      </c>
      <c r="T20" s="8">
        <f t="shared" si="2"/>
        <v>269</v>
      </c>
      <c r="U20" s="2">
        <f t="shared" si="5"/>
        <v>1135</v>
      </c>
      <c r="AB20" s="51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165</v>
      </c>
      <c r="D21" s="46">
        <v>11</v>
      </c>
      <c r="E21" s="46">
        <v>9</v>
      </c>
      <c r="F21" s="6">
        <f t="shared" si="0"/>
        <v>215</v>
      </c>
      <c r="G21" s="36"/>
      <c r="H21" s="20" t="s">
        <v>25</v>
      </c>
      <c r="I21" s="46">
        <v>7</v>
      </c>
      <c r="J21" s="46">
        <v>164</v>
      </c>
      <c r="K21" s="46">
        <v>8</v>
      </c>
      <c r="L21" s="46">
        <v>11</v>
      </c>
      <c r="M21" s="6">
        <f t="shared" si="1"/>
        <v>211</v>
      </c>
      <c r="N21" s="2">
        <f>M18+M19+M20+M21</f>
        <v>776.5</v>
      </c>
      <c r="O21" s="21" t="s">
        <v>46</v>
      </c>
      <c r="P21" s="47">
        <v>7</v>
      </c>
      <c r="Q21" s="47">
        <v>203</v>
      </c>
      <c r="R21" s="47">
        <v>21</v>
      </c>
      <c r="S21" s="47">
        <v>4</v>
      </c>
      <c r="T21" s="7">
        <f t="shared" si="2"/>
        <v>258.5</v>
      </c>
      <c r="U21" s="3">
        <f t="shared" si="5"/>
        <v>1098.5</v>
      </c>
      <c r="AB21" s="5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160</v>
      </c>
      <c r="D22" s="46">
        <v>9</v>
      </c>
      <c r="E22" s="46">
        <v>11</v>
      </c>
      <c r="F22" s="6">
        <f t="shared" si="0"/>
        <v>209</v>
      </c>
      <c r="G22" s="2"/>
      <c r="H22" s="21" t="s">
        <v>26</v>
      </c>
      <c r="I22" s="47">
        <v>6</v>
      </c>
      <c r="J22" s="47">
        <v>121</v>
      </c>
      <c r="K22" s="47">
        <v>7</v>
      </c>
      <c r="L22" s="47">
        <v>13</v>
      </c>
      <c r="M22" s="6">
        <f t="shared" si="1"/>
        <v>170.5</v>
      </c>
      <c r="N22" s="3">
        <f>M19+M20+M21+M22</f>
        <v>778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984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832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1141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64</v>
      </c>
      <c r="N24" s="57"/>
      <c r="O24" s="153"/>
      <c r="P24" s="154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16" sqref="Y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45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2135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149</v>
      </c>
      <c r="E6" s="161"/>
      <c r="F6" s="161"/>
      <c r="G6" s="161"/>
      <c r="H6" s="161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42948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</v>
      </c>
      <c r="C10" s="46">
        <v>231</v>
      </c>
      <c r="D10" s="46">
        <v>15</v>
      </c>
      <c r="E10" s="46">
        <v>6</v>
      </c>
      <c r="F10" s="6">
        <f t="shared" ref="F10:F22" si="0">B10*0.5+C10*1+D10*2+E10*2.5</f>
        <v>280</v>
      </c>
      <c r="G10" s="2"/>
      <c r="H10" s="19" t="s">
        <v>4</v>
      </c>
      <c r="I10" s="46">
        <v>2</v>
      </c>
      <c r="J10" s="46">
        <v>165</v>
      </c>
      <c r="K10" s="46">
        <v>9</v>
      </c>
      <c r="L10" s="46">
        <v>7</v>
      </c>
      <c r="M10" s="6">
        <f t="shared" ref="M10:M22" si="1">I10*0.5+J10*1+K10*2+L10*2.5</f>
        <v>201.5</v>
      </c>
      <c r="N10" s="9">
        <f>F20+F21+F22+M10</f>
        <v>801</v>
      </c>
      <c r="O10" s="19" t="s">
        <v>43</v>
      </c>
      <c r="P10" s="46">
        <v>1</v>
      </c>
      <c r="Q10" s="46">
        <v>166</v>
      </c>
      <c r="R10" s="46">
        <v>13</v>
      </c>
      <c r="S10" s="46">
        <v>7</v>
      </c>
      <c r="T10" s="6">
        <f t="shared" ref="T10:T21" si="2">P10*0.5+Q10*1+R10*2+S10*2.5</f>
        <v>210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244</v>
      </c>
      <c r="D11" s="46">
        <v>13</v>
      </c>
      <c r="E11" s="46">
        <v>5</v>
      </c>
      <c r="F11" s="6">
        <f t="shared" si="0"/>
        <v>288</v>
      </c>
      <c r="G11" s="2"/>
      <c r="H11" s="19" t="s">
        <v>5</v>
      </c>
      <c r="I11" s="46">
        <v>3</v>
      </c>
      <c r="J11" s="46">
        <v>179</v>
      </c>
      <c r="K11" s="46">
        <v>7</v>
      </c>
      <c r="L11" s="46">
        <v>9</v>
      </c>
      <c r="M11" s="6">
        <f t="shared" si="1"/>
        <v>217</v>
      </c>
      <c r="N11" s="9">
        <f>F21+F22+M10+M11</f>
        <v>840.5</v>
      </c>
      <c r="O11" s="19" t="s">
        <v>44</v>
      </c>
      <c r="P11" s="46">
        <v>3</v>
      </c>
      <c r="Q11" s="46">
        <v>171</v>
      </c>
      <c r="R11" s="46">
        <v>18</v>
      </c>
      <c r="S11" s="46">
        <v>11</v>
      </c>
      <c r="T11" s="6">
        <f t="shared" si="2"/>
        <v>236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206</v>
      </c>
      <c r="D12" s="46">
        <v>17</v>
      </c>
      <c r="E12" s="46">
        <v>7</v>
      </c>
      <c r="F12" s="6">
        <f t="shared" si="0"/>
        <v>260.5</v>
      </c>
      <c r="G12" s="2"/>
      <c r="H12" s="19" t="s">
        <v>6</v>
      </c>
      <c r="I12" s="46">
        <v>2</v>
      </c>
      <c r="J12" s="46">
        <v>162</v>
      </c>
      <c r="K12" s="46">
        <v>7</v>
      </c>
      <c r="L12" s="46">
        <v>6</v>
      </c>
      <c r="M12" s="6">
        <f t="shared" si="1"/>
        <v>192</v>
      </c>
      <c r="N12" s="2">
        <f>F22+M10+M11+M12</f>
        <v>824</v>
      </c>
      <c r="O12" s="19" t="s">
        <v>32</v>
      </c>
      <c r="P12" s="46">
        <v>5</v>
      </c>
      <c r="Q12" s="46">
        <v>176</v>
      </c>
      <c r="R12" s="46">
        <v>15</v>
      </c>
      <c r="S12" s="46">
        <v>9</v>
      </c>
      <c r="T12" s="6">
        <f t="shared" si="2"/>
        <v>231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161</v>
      </c>
      <c r="D13" s="46">
        <v>22</v>
      </c>
      <c r="E13" s="46">
        <v>19</v>
      </c>
      <c r="F13" s="6">
        <f t="shared" si="0"/>
        <v>255.5</v>
      </c>
      <c r="G13" s="2">
        <f t="shared" ref="G13:G19" si="3">F10+F11+F12+F13</f>
        <v>1084</v>
      </c>
      <c r="H13" s="19" t="s">
        <v>7</v>
      </c>
      <c r="I13" s="46">
        <v>3</v>
      </c>
      <c r="J13" s="46">
        <v>177</v>
      </c>
      <c r="K13" s="46">
        <v>8</v>
      </c>
      <c r="L13" s="46">
        <v>5</v>
      </c>
      <c r="M13" s="6">
        <f t="shared" si="1"/>
        <v>207</v>
      </c>
      <c r="N13" s="2">
        <f t="shared" ref="N13:N18" si="4">M10+M11+M12+M13</f>
        <v>817.5</v>
      </c>
      <c r="O13" s="19" t="s">
        <v>33</v>
      </c>
      <c r="P13" s="46">
        <v>7</v>
      </c>
      <c r="Q13" s="46">
        <v>208</v>
      </c>
      <c r="R13" s="46">
        <v>10</v>
      </c>
      <c r="S13" s="46">
        <v>11</v>
      </c>
      <c r="T13" s="6">
        <f t="shared" si="2"/>
        <v>259</v>
      </c>
      <c r="U13" s="2">
        <f t="shared" ref="U13:U21" si="5">T10+T11+T12+T13</f>
        <v>936</v>
      </c>
      <c r="AB13" s="51">
        <v>212.5</v>
      </c>
    </row>
    <row r="14" spans="1:28" ht="24" customHeight="1" x14ac:dyDescent="0.2">
      <c r="A14" s="18" t="s">
        <v>21</v>
      </c>
      <c r="B14" s="46">
        <v>3</v>
      </c>
      <c r="C14" s="46">
        <v>163</v>
      </c>
      <c r="D14" s="46">
        <v>13</v>
      </c>
      <c r="E14" s="46">
        <v>5</v>
      </c>
      <c r="F14" s="6">
        <f t="shared" si="0"/>
        <v>203</v>
      </c>
      <c r="G14" s="2">
        <f t="shared" si="3"/>
        <v>1007</v>
      </c>
      <c r="H14" s="19" t="s">
        <v>9</v>
      </c>
      <c r="I14" s="46">
        <v>4</v>
      </c>
      <c r="J14" s="46">
        <v>151</v>
      </c>
      <c r="K14" s="46">
        <v>5</v>
      </c>
      <c r="L14" s="46">
        <v>3</v>
      </c>
      <c r="M14" s="6">
        <f t="shared" si="1"/>
        <v>170.5</v>
      </c>
      <c r="N14" s="2">
        <f t="shared" si="4"/>
        <v>786.5</v>
      </c>
      <c r="O14" s="19" t="s">
        <v>29</v>
      </c>
      <c r="P14" s="45">
        <v>4</v>
      </c>
      <c r="Q14" s="45">
        <v>178</v>
      </c>
      <c r="R14" s="45">
        <v>17</v>
      </c>
      <c r="S14" s="45">
        <v>10</v>
      </c>
      <c r="T14" s="6">
        <f t="shared" si="2"/>
        <v>239</v>
      </c>
      <c r="U14" s="2">
        <f t="shared" si="5"/>
        <v>965</v>
      </c>
      <c r="AB14" s="51">
        <v>226</v>
      </c>
    </row>
    <row r="15" spans="1:28" ht="24" customHeight="1" x14ac:dyDescent="0.2">
      <c r="A15" s="18" t="s">
        <v>23</v>
      </c>
      <c r="B15" s="46">
        <v>4</v>
      </c>
      <c r="C15" s="46">
        <v>133</v>
      </c>
      <c r="D15" s="46">
        <v>15</v>
      </c>
      <c r="E15" s="46">
        <v>11</v>
      </c>
      <c r="F15" s="6">
        <f t="shared" si="0"/>
        <v>192.5</v>
      </c>
      <c r="G15" s="2">
        <f t="shared" si="3"/>
        <v>911.5</v>
      </c>
      <c r="H15" s="19" t="s">
        <v>12</v>
      </c>
      <c r="I15" s="46">
        <v>5</v>
      </c>
      <c r="J15" s="46">
        <v>155</v>
      </c>
      <c r="K15" s="46">
        <v>4</v>
      </c>
      <c r="L15" s="46">
        <v>5</v>
      </c>
      <c r="M15" s="6">
        <f t="shared" si="1"/>
        <v>178</v>
      </c>
      <c r="N15" s="2">
        <f t="shared" si="4"/>
        <v>747.5</v>
      </c>
      <c r="O15" s="18" t="s">
        <v>30</v>
      </c>
      <c r="P15" s="46">
        <v>10</v>
      </c>
      <c r="Q15" s="46">
        <v>201</v>
      </c>
      <c r="R15" s="46">
        <v>22</v>
      </c>
      <c r="S15" s="46">
        <v>6</v>
      </c>
      <c r="T15" s="6">
        <f t="shared" si="2"/>
        <v>265</v>
      </c>
      <c r="U15" s="2">
        <f t="shared" si="5"/>
        <v>994</v>
      </c>
      <c r="AB15" s="51">
        <v>233.5</v>
      </c>
    </row>
    <row r="16" spans="1:28" ht="24" customHeight="1" x14ac:dyDescent="0.2">
      <c r="A16" s="18" t="s">
        <v>39</v>
      </c>
      <c r="B16" s="46">
        <v>9</v>
      </c>
      <c r="C16" s="46">
        <v>145</v>
      </c>
      <c r="D16" s="46">
        <v>12</v>
      </c>
      <c r="E16" s="46">
        <v>8</v>
      </c>
      <c r="F16" s="6">
        <f t="shared" si="0"/>
        <v>193.5</v>
      </c>
      <c r="G16" s="2">
        <f t="shared" si="3"/>
        <v>844.5</v>
      </c>
      <c r="H16" s="19" t="s">
        <v>15</v>
      </c>
      <c r="I16" s="46">
        <v>5</v>
      </c>
      <c r="J16" s="46">
        <v>170</v>
      </c>
      <c r="K16" s="46">
        <v>5</v>
      </c>
      <c r="L16" s="46">
        <v>4</v>
      </c>
      <c r="M16" s="6">
        <f t="shared" si="1"/>
        <v>192.5</v>
      </c>
      <c r="N16" s="2">
        <f t="shared" si="4"/>
        <v>748</v>
      </c>
      <c r="O16" s="19" t="s">
        <v>8</v>
      </c>
      <c r="P16" s="46">
        <v>5</v>
      </c>
      <c r="Q16" s="46">
        <v>185</v>
      </c>
      <c r="R16" s="46">
        <v>22</v>
      </c>
      <c r="S16" s="46">
        <v>9</v>
      </c>
      <c r="T16" s="6">
        <f t="shared" si="2"/>
        <v>254</v>
      </c>
      <c r="U16" s="2">
        <f t="shared" si="5"/>
        <v>1017</v>
      </c>
      <c r="AB16" s="51">
        <v>234</v>
      </c>
    </row>
    <row r="17" spans="1:28" ht="24" customHeight="1" x14ac:dyDescent="0.2">
      <c r="A17" s="18" t="s">
        <v>40</v>
      </c>
      <c r="B17" s="46">
        <v>4</v>
      </c>
      <c r="C17" s="46">
        <v>145</v>
      </c>
      <c r="D17" s="46">
        <v>10</v>
      </c>
      <c r="E17" s="46">
        <v>12</v>
      </c>
      <c r="F17" s="6">
        <f t="shared" si="0"/>
        <v>197</v>
      </c>
      <c r="G17" s="2">
        <f t="shared" si="3"/>
        <v>786</v>
      </c>
      <c r="H17" s="19" t="s">
        <v>18</v>
      </c>
      <c r="I17" s="46">
        <v>5</v>
      </c>
      <c r="J17" s="46">
        <v>166</v>
      </c>
      <c r="K17" s="46">
        <v>11</v>
      </c>
      <c r="L17" s="46">
        <v>4</v>
      </c>
      <c r="M17" s="6">
        <f t="shared" si="1"/>
        <v>200.5</v>
      </c>
      <c r="N17" s="2">
        <f t="shared" si="4"/>
        <v>741.5</v>
      </c>
      <c r="O17" s="19" t="s">
        <v>10</v>
      </c>
      <c r="P17" s="46">
        <v>9</v>
      </c>
      <c r="Q17" s="46">
        <v>188</v>
      </c>
      <c r="R17" s="46">
        <v>15</v>
      </c>
      <c r="S17" s="46">
        <v>11</v>
      </c>
      <c r="T17" s="6">
        <f t="shared" si="2"/>
        <v>250</v>
      </c>
      <c r="U17" s="2">
        <f t="shared" si="5"/>
        <v>1008</v>
      </c>
      <c r="AB17" s="51">
        <v>248</v>
      </c>
    </row>
    <row r="18" spans="1:28" ht="24" customHeight="1" x14ac:dyDescent="0.2">
      <c r="A18" s="18" t="s">
        <v>41</v>
      </c>
      <c r="B18" s="46">
        <v>2</v>
      </c>
      <c r="C18" s="46">
        <v>146</v>
      </c>
      <c r="D18" s="46">
        <v>12</v>
      </c>
      <c r="E18" s="46">
        <v>14</v>
      </c>
      <c r="F18" s="6">
        <f t="shared" si="0"/>
        <v>206</v>
      </c>
      <c r="G18" s="2">
        <f t="shared" si="3"/>
        <v>789</v>
      </c>
      <c r="H18" s="19" t="s">
        <v>20</v>
      </c>
      <c r="I18" s="46">
        <v>3</v>
      </c>
      <c r="J18" s="46">
        <v>178</v>
      </c>
      <c r="K18" s="46">
        <v>10</v>
      </c>
      <c r="L18" s="46">
        <v>7</v>
      </c>
      <c r="M18" s="6">
        <f t="shared" si="1"/>
        <v>217</v>
      </c>
      <c r="N18" s="2">
        <f t="shared" si="4"/>
        <v>788</v>
      </c>
      <c r="O18" s="19" t="s">
        <v>13</v>
      </c>
      <c r="P18" s="46">
        <v>5</v>
      </c>
      <c r="Q18" s="46">
        <v>158</v>
      </c>
      <c r="R18" s="46">
        <v>20</v>
      </c>
      <c r="S18" s="46">
        <v>4</v>
      </c>
      <c r="T18" s="6">
        <f t="shared" si="2"/>
        <v>210.5</v>
      </c>
      <c r="U18" s="2">
        <f t="shared" si="5"/>
        <v>979.5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144</v>
      </c>
      <c r="D19" s="47">
        <v>6</v>
      </c>
      <c r="E19" s="47">
        <v>8</v>
      </c>
      <c r="F19" s="7">
        <f t="shared" si="0"/>
        <v>178</v>
      </c>
      <c r="G19" s="3">
        <f t="shared" si="3"/>
        <v>774.5</v>
      </c>
      <c r="H19" s="20" t="s">
        <v>22</v>
      </c>
      <c r="I19" s="45">
        <v>3</v>
      </c>
      <c r="J19" s="45">
        <v>185</v>
      </c>
      <c r="K19" s="45">
        <v>11</v>
      </c>
      <c r="L19" s="45">
        <v>7</v>
      </c>
      <c r="M19" s="6">
        <f t="shared" si="1"/>
        <v>226</v>
      </c>
      <c r="N19" s="2">
        <f>M16+M17+M18+M19</f>
        <v>836</v>
      </c>
      <c r="O19" s="19" t="s">
        <v>16</v>
      </c>
      <c r="P19" s="46">
        <v>7</v>
      </c>
      <c r="Q19" s="46">
        <v>189</v>
      </c>
      <c r="R19" s="46">
        <v>21</v>
      </c>
      <c r="S19" s="46">
        <v>7</v>
      </c>
      <c r="T19" s="6">
        <f t="shared" si="2"/>
        <v>252</v>
      </c>
      <c r="U19" s="2">
        <f t="shared" si="5"/>
        <v>966.5</v>
      </c>
      <c r="AB19" s="51">
        <v>262</v>
      </c>
    </row>
    <row r="20" spans="1:28" ht="24" customHeight="1" x14ac:dyDescent="0.2">
      <c r="A20" s="19" t="s">
        <v>27</v>
      </c>
      <c r="B20" s="45">
        <v>5</v>
      </c>
      <c r="C20" s="45">
        <v>151</v>
      </c>
      <c r="D20" s="45">
        <v>7</v>
      </c>
      <c r="E20" s="45">
        <v>4</v>
      </c>
      <c r="F20" s="8">
        <f t="shared" si="0"/>
        <v>177.5</v>
      </c>
      <c r="G20" s="35"/>
      <c r="H20" s="19" t="s">
        <v>24</v>
      </c>
      <c r="I20" s="46">
        <v>7</v>
      </c>
      <c r="J20" s="46">
        <v>163</v>
      </c>
      <c r="K20" s="46">
        <v>10</v>
      </c>
      <c r="L20" s="46">
        <v>11</v>
      </c>
      <c r="M20" s="8">
        <f t="shared" si="1"/>
        <v>214</v>
      </c>
      <c r="N20" s="2">
        <f>M17+M18+M19+M20</f>
        <v>857.5</v>
      </c>
      <c r="O20" s="19" t="s">
        <v>45</v>
      </c>
      <c r="P20" s="45">
        <v>3</v>
      </c>
      <c r="Q20" s="45">
        <v>146</v>
      </c>
      <c r="R20" s="45">
        <v>20</v>
      </c>
      <c r="S20" s="45">
        <v>4</v>
      </c>
      <c r="T20" s="8">
        <f t="shared" si="2"/>
        <v>197.5</v>
      </c>
      <c r="U20" s="2">
        <f t="shared" si="5"/>
        <v>910</v>
      </c>
      <c r="AB20" s="5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170</v>
      </c>
      <c r="D21" s="46">
        <v>9</v>
      </c>
      <c r="E21" s="46">
        <v>7</v>
      </c>
      <c r="F21" s="6">
        <f t="shared" si="0"/>
        <v>208.5</v>
      </c>
      <c r="G21" s="36"/>
      <c r="H21" s="20" t="s">
        <v>25</v>
      </c>
      <c r="I21" s="46">
        <v>3</v>
      </c>
      <c r="J21" s="46">
        <v>184</v>
      </c>
      <c r="K21" s="46">
        <v>13</v>
      </c>
      <c r="L21" s="46">
        <v>9</v>
      </c>
      <c r="M21" s="6">
        <f t="shared" si="1"/>
        <v>234</v>
      </c>
      <c r="N21" s="2">
        <f>M18+M19+M20+M21</f>
        <v>891</v>
      </c>
      <c r="O21" s="21" t="s">
        <v>46</v>
      </c>
      <c r="P21" s="47">
        <v>3</v>
      </c>
      <c r="Q21" s="47">
        <v>131</v>
      </c>
      <c r="R21" s="47">
        <v>18</v>
      </c>
      <c r="S21" s="47">
        <v>2</v>
      </c>
      <c r="T21" s="7">
        <f t="shared" si="2"/>
        <v>173.5</v>
      </c>
      <c r="U21" s="3">
        <f t="shared" si="5"/>
        <v>833.5</v>
      </c>
      <c r="AB21" s="5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179</v>
      </c>
      <c r="D22" s="46">
        <v>8</v>
      </c>
      <c r="E22" s="46">
        <v>7</v>
      </c>
      <c r="F22" s="6">
        <f t="shared" si="0"/>
        <v>213.5</v>
      </c>
      <c r="G22" s="2"/>
      <c r="H22" s="21" t="s">
        <v>26</v>
      </c>
      <c r="I22" s="47">
        <v>1</v>
      </c>
      <c r="J22" s="47">
        <v>164</v>
      </c>
      <c r="K22" s="47">
        <v>8</v>
      </c>
      <c r="L22" s="47">
        <v>8</v>
      </c>
      <c r="M22" s="6">
        <f t="shared" si="1"/>
        <v>200.5</v>
      </c>
      <c r="N22" s="3">
        <f>M19+M20+M21+M22</f>
        <v>874.5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1084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891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1017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71</v>
      </c>
      <c r="N24" s="57"/>
      <c r="O24" s="153"/>
      <c r="P24" s="154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127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45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2135</v>
      </c>
      <c r="M5" s="146"/>
      <c r="N5" s="146"/>
      <c r="O5" s="12"/>
      <c r="P5" s="135" t="s">
        <v>57</v>
      </c>
      <c r="Q5" s="135"/>
      <c r="R5" s="135"/>
      <c r="S5" s="144" t="s">
        <v>94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157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f>'G-1'!S6:U6</f>
        <v>42948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24</v>
      </c>
      <c r="C10" s="46">
        <v>270</v>
      </c>
      <c r="D10" s="46">
        <v>5</v>
      </c>
      <c r="E10" s="46">
        <v>2</v>
      </c>
      <c r="F10" s="48">
        <f>B10*0.5+C10*1+D10*2+E10*2.5</f>
        <v>297</v>
      </c>
      <c r="G10" s="2"/>
      <c r="H10" s="19" t="s">
        <v>4</v>
      </c>
      <c r="I10" s="46">
        <v>26</v>
      </c>
      <c r="J10" s="46">
        <v>344</v>
      </c>
      <c r="K10" s="46">
        <v>2</v>
      </c>
      <c r="L10" s="46">
        <v>1</v>
      </c>
      <c r="M10" s="6">
        <f>I10*0.5+J10*1+K10*2+L10*2.5</f>
        <v>363.5</v>
      </c>
      <c r="N10" s="9">
        <f>F20+F21+F22+M10</f>
        <v>1436.5</v>
      </c>
      <c r="O10" s="19" t="s">
        <v>43</v>
      </c>
      <c r="P10" s="46">
        <v>20</v>
      </c>
      <c r="Q10" s="46">
        <v>338</v>
      </c>
      <c r="R10" s="46">
        <v>4</v>
      </c>
      <c r="S10" s="46">
        <v>5</v>
      </c>
      <c r="T10" s="6">
        <f>P10*0.5+Q10*1+R10*2+S10*2.5</f>
        <v>368.5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304</v>
      </c>
      <c r="D11" s="46">
        <v>7</v>
      </c>
      <c r="E11" s="46">
        <v>3</v>
      </c>
      <c r="F11" s="6">
        <f t="shared" ref="F11:F22" si="0">B11*0.5+C11*1+D11*2+E11*2.5</f>
        <v>341.5</v>
      </c>
      <c r="G11" s="2"/>
      <c r="H11" s="19" t="s">
        <v>5</v>
      </c>
      <c r="I11" s="46">
        <v>23</v>
      </c>
      <c r="J11" s="46">
        <v>308</v>
      </c>
      <c r="K11" s="46">
        <v>3</v>
      </c>
      <c r="L11" s="46">
        <v>3</v>
      </c>
      <c r="M11" s="6">
        <f t="shared" ref="M11:M22" si="1">I11*0.5+J11*1+K11*2+L11*2.5</f>
        <v>333</v>
      </c>
      <c r="N11" s="9">
        <f>F21+F22+M10+M11</f>
        <v>1420</v>
      </c>
      <c r="O11" s="19" t="s">
        <v>44</v>
      </c>
      <c r="P11" s="46">
        <v>23</v>
      </c>
      <c r="Q11" s="46">
        <v>355</v>
      </c>
      <c r="R11" s="46">
        <v>4</v>
      </c>
      <c r="S11" s="46">
        <v>4</v>
      </c>
      <c r="T11" s="6">
        <f t="shared" ref="T11:T21" si="2">P11*0.5+Q11*1+R11*2+S11*2.5</f>
        <v>384.5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275</v>
      </c>
      <c r="D12" s="46">
        <v>4</v>
      </c>
      <c r="E12" s="46">
        <v>6</v>
      </c>
      <c r="F12" s="6">
        <f t="shared" si="0"/>
        <v>305.5</v>
      </c>
      <c r="G12" s="2"/>
      <c r="H12" s="19" t="s">
        <v>6</v>
      </c>
      <c r="I12" s="46">
        <v>25</v>
      </c>
      <c r="J12" s="46">
        <v>298</v>
      </c>
      <c r="K12" s="46">
        <v>4</v>
      </c>
      <c r="L12" s="46">
        <v>11</v>
      </c>
      <c r="M12" s="6">
        <f t="shared" si="1"/>
        <v>346</v>
      </c>
      <c r="N12" s="2">
        <f>F22+M10+M11+M12</f>
        <v>1389.5</v>
      </c>
      <c r="O12" s="19" t="s">
        <v>32</v>
      </c>
      <c r="P12" s="46">
        <v>22</v>
      </c>
      <c r="Q12" s="46">
        <v>349</v>
      </c>
      <c r="R12" s="46">
        <v>5</v>
      </c>
      <c r="S12" s="46">
        <v>7</v>
      </c>
      <c r="T12" s="6">
        <f t="shared" si="2"/>
        <v>387.5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304</v>
      </c>
      <c r="D13" s="46">
        <v>8</v>
      </c>
      <c r="E13" s="46">
        <v>2</v>
      </c>
      <c r="F13" s="6">
        <f t="shared" si="0"/>
        <v>333.5</v>
      </c>
      <c r="G13" s="2">
        <f>F10+F11+F12+F13</f>
        <v>1277.5</v>
      </c>
      <c r="H13" s="19" t="s">
        <v>7</v>
      </c>
      <c r="I13" s="46">
        <v>14</v>
      </c>
      <c r="J13" s="46">
        <v>318</v>
      </c>
      <c r="K13" s="46">
        <v>6</v>
      </c>
      <c r="L13" s="46">
        <v>1</v>
      </c>
      <c r="M13" s="6">
        <f t="shared" si="1"/>
        <v>339.5</v>
      </c>
      <c r="N13" s="2">
        <f t="shared" ref="N13:N18" si="3">M10+M11+M12+M13</f>
        <v>1382</v>
      </c>
      <c r="O13" s="19" t="s">
        <v>33</v>
      </c>
      <c r="P13" s="46">
        <v>21</v>
      </c>
      <c r="Q13" s="46">
        <v>286</v>
      </c>
      <c r="R13" s="46">
        <v>7</v>
      </c>
      <c r="S13" s="46">
        <v>7</v>
      </c>
      <c r="T13" s="6">
        <f t="shared" si="2"/>
        <v>328</v>
      </c>
      <c r="U13" s="2">
        <f t="shared" ref="U13:U21" si="4">T10+T11+T12+T13</f>
        <v>1468.5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15</v>
      </c>
      <c r="C14" s="46">
        <v>253</v>
      </c>
      <c r="D14" s="46">
        <v>6</v>
      </c>
      <c r="E14" s="46">
        <v>2</v>
      </c>
      <c r="F14" s="6">
        <f t="shared" si="0"/>
        <v>277.5</v>
      </c>
      <c r="G14" s="2">
        <f t="shared" ref="G14:G19" si="5">F11+F12+F13+F14</f>
        <v>1258</v>
      </c>
      <c r="H14" s="19" t="s">
        <v>9</v>
      </c>
      <c r="I14" s="46">
        <v>18</v>
      </c>
      <c r="J14" s="46">
        <v>292</v>
      </c>
      <c r="K14" s="46">
        <v>4</v>
      </c>
      <c r="L14" s="46">
        <v>2</v>
      </c>
      <c r="M14" s="6">
        <f t="shared" si="1"/>
        <v>314</v>
      </c>
      <c r="N14" s="2">
        <f t="shared" si="3"/>
        <v>1332.5</v>
      </c>
      <c r="O14" s="19" t="s">
        <v>29</v>
      </c>
      <c r="P14" s="45">
        <v>32</v>
      </c>
      <c r="Q14" s="45">
        <v>338</v>
      </c>
      <c r="R14" s="45">
        <v>6</v>
      </c>
      <c r="S14" s="45">
        <v>7</v>
      </c>
      <c r="T14" s="6">
        <f t="shared" si="2"/>
        <v>383.5</v>
      </c>
      <c r="U14" s="2">
        <f t="shared" si="4"/>
        <v>1483.5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15</v>
      </c>
      <c r="C15" s="46">
        <v>280</v>
      </c>
      <c r="D15" s="46">
        <v>4</v>
      </c>
      <c r="E15" s="46">
        <v>8</v>
      </c>
      <c r="F15" s="6">
        <f t="shared" si="0"/>
        <v>315.5</v>
      </c>
      <c r="G15" s="2">
        <f t="shared" si="5"/>
        <v>1232</v>
      </c>
      <c r="H15" s="19" t="s">
        <v>12</v>
      </c>
      <c r="I15" s="46">
        <v>20</v>
      </c>
      <c r="J15" s="46">
        <v>309</v>
      </c>
      <c r="K15" s="46">
        <v>4</v>
      </c>
      <c r="L15" s="46">
        <v>4</v>
      </c>
      <c r="M15" s="6">
        <f t="shared" si="1"/>
        <v>337</v>
      </c>
      <c r="N15" s="2">
        <f t="shared" si="3"/>
        <v>1336.5</v>
      </c>
      <c r="O15" s="18" t="s">
        <v>30</v>
      </c>
      <c r="P15" s="46">
        <v>32</v>
      </c>
      <c r="Q15" s="46">
        <v>294</v>
      </c>
      <c r="R15" s="46">
        <v>4</v>
      </c>
      <c r="S15" s="46">
        <v>3</v>
      </c>
      <c r="T15" s="6">
        <f t="shared" si="2"/>
        <v>325.5</v>
      </c>
      <c r="U15" s="2">
        <f t="shared" si="4"/>
        <v>1424.5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19</v>
      </c>
      <c r="C16" s="46">
        <v>289</v>
      </c>
      <c r="D16" s="46">
        <v>6</v>
      </c>
      <c r="E16" s="46">
        <v>5</v>
      </c>
      <c r="F16" s="6">
        <f t="shared" si="0"/>
        <v>323</v>
      </c>
      <c r="G16" s="2">
        <f t="shared" si="5"/>
        <v>1249.5</v>
      </c>
      <c r="H16" s="19" t="s">
        <v>15</v>
      </c>
      <c r="I16" s="46">
        <v>24</v>
      </c>
      <c r="J16" s="46">
        <v>320</v>
      </c>
      <c r="K16" s="46">
        <v>5</v>
      </c>
      <c r="L16" s="46">
        <v>5</v>
      </c>
      <c r="M16" s="6">
        <f t="shared" si="1"/>
        <v>354.5</v>
      </c>
      <c r="N16" s="2">
        <f t="shared" si="3"/>
        <v>1345</v>
      </c>
      <c r="O16" s="19" t="s">
        <v>8</v>
      </c>
      <c r="P16" s="46">
        <v>49</v>
      </c>
      <c r="Q16" s="46">
        <v>303</v>
      </c>
      <c r="R16" s="46">
        <v>6</v>
      </c>
      <c r="S16" s="46">
        <v>4</v>
      </c>
      <c r="T16" s="6">
        <f t="shared" si="2"/>
        <v>349.5</v>
      </c>
      <c r="U16" s="2">
        <f t="shared" si="4"/>
        <v>1386.5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21</v>
      </c>
      <c r="C17" s="46">
        <v>253</v>
      </c>
      <c r="D17" s="46">
        <v>4</v>
      </c>
      <c r="E17" s="46">
        <v>7</v>
      </c>
      <c r="F17" s="6">
        <f t="shared" si="0"/>
        <v>289</v>
      </c>
      <c r="G17" s="2">
        <f t="shared" si="5"/>
        <v>1205</v>
      </c>
      <c r="H17" s="19" t="s">
        <v>18</v>
      </c>
      <c r="I17" s="46">
        <v>15</v>
      </c>
      <c r="J17" s="46">
        <v>277</v>
      </c>
      <c r="K17" s="46">
        <v>4</v>
      </c>
      <c r="L17" s="46">
        <v>3</v>
      </c>
      <c r="M17" s="6">
        <f t="shared" si="1"/>
        <v>300</v>
      </c>
      <c r="N17" s="2">
        <f t="shared" si="3"/>
        <v>1305.5</v>
      </c>
      <c r="O17" s="19" t="s">
        <v>10</v>
      </c>
      <c r="P17" s="46">
        <v>38</v>
      </c>
      <c r="Q17" s="46">
        <v>335</v>
      </c>
      <c r="R17" s="46">
        <v>8</v>
      </c>
      <c r="S17" s="46">
        <v>1</v>
      </c>
      <c r="T17" s="6">
        <f t="shared" si="2"/>
        <v>372.5</v>
      </c>
      <c r="U17" s="2">
        <f t="shared" si="4"/>
        <v>1431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17</v>
      </c>
      <c r="C18" s="46">
        <v>269</v>
      </c>
      <c r="D18" s="46">
        <v>7</v>
      </c>
      <c r="E18" s="46">
        <v>7</v>
      </c>
      <c r="F18" s="6">
        <f t="shared" si="0"/>
        <v>309</v>
      </c>
      <c r="G18" s="2">
        <f t="shared" si="5"/>
        <v>1236.5</v>
      </c>
      <c r="H18" s="19" t="s">
        <v>20</v>
      </c>
      <c r="I18" s="46">
        <v>21</v>
      </c>
      <c r="J18" s="46">
        <v>295</v>
      </c>
      <c r="K18" s="46">
        <v>6</v>
      </c>
      <c r="L18" s="46">
        <v>5</v>
      </c>
      <c r="M18" s="6">
        <f t="shared" si="1"/>
        <v>330</v>
      </c>
      <c r="N18" s="2">
        <f t="shared" si="3"/>
        <v>1321.5</v>
      </c>
      <c r="O18" s="19" t="s">
        <v>13</v>
      </c>
      <c r="P18" s="46">
        <v>61</v>
      </c>
      <c r="Q18" s="46">
        <v>339</v>
      </c>
      <c r="R18" s="46">
        <v>1</v>
      </c>
      <c r="S18" s="46">
        <v>3</v>
      </c>
      <c r="T18" s="6">
        <f t="shared" si="2"/>
        <v>379</v>
      </c>
      <c r="U18" s="2">
        <f t="shared" si="4"/>
        <v>1426.5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279</v>
      </c>
      <c r="D19" s="47">
        <v>3</v>
      </c>
      <c r="E19" s="47">
        <v>5</v>
      </c>
      <c r="F19" s="7">
        <f t="shared" si="0"/>
        <v>303</v>
      </c>
      <c r="G19" s="3">
        <f t="shared" si="5"/>
        <v>1224</v>
      </c>
      <c r="H19" s="20" t="s">
        <v>22</v>
      </c>
      <c r="I19" s="45">
        <v>16</v>
      </c>
      <c r="J19" s="45">
        <v>341</v>
      </c>
      <c r="K19" s="45">
        <v>4</v>
      </c>
      <c r="L19" s="45">
        <v>4</v>
      </c>
      <c r="M19" s="6">
        <f t="shared" si="1"/>
        <v>367</v>
      </c>
      <c r="N19" s="2">
        <f>M16+M17+M18+M19</f>
        <v>1351.5</v>
      </c>
      <c r="O19" s="19" t="s">
        <v>16</v>
      </c>
      <c r="P19" s="46">
        <v>39</v>
      </c>
      <c r="Q19" s="46">
        <v>283</v>
      </c>
      <c r="R19" s="46">
        <v>3</v>
      </c>
      <c r="S19" s="46">
        <v>2</v>
      </c>
      <c r="T19" s="6">
        <f t="shared" si="2"/>
        <v>313.5</v>
      </c>
      <c r="U19" s="2">
        <f t="shared" si="4"/>
        <v>1414.5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20</v>
      </c>
      <c r="C20" s="45">
        <v>319</v>
      </c>
      <c r="D20" s="45">
        <v>4</v>
      </c>
      <c r="E20" s="45">
        <v>5</v>
      </c>
      <c r="F20" s="8">
        <f t="shared" si="0"/>
        <v>349.5</v>
      </c>
      <c r="G20" s="35"/>
      <c r="H20" s="19" t="s">
        <v>24</v>
      </c>
      <c r="I20" s="46">
        <v>19</v>
      </c>
      <c r="J20" s="46">
        <v>321</v>
      </c>
      <c r="K20" s="46">
        <v>6</v>
      </c>
      <c r="L20" s="46">
        <v>4</v>
      </c>
      <c r="M20" s="8">
        <f t="shared" si="1"/>
        <v>352.5</v>
      </c>
      <c r="N20" s="2">
        <f>M17+M18+M19+M20</f>
        <v>1349.5</v>
      </c>
      <c r="O20" s="19" t="s">
        <v>45</v>
      </c>
      <c r="P20" s="45">
        <v>24</v>
      </c>
      <c r="Q20" s="45">
        <v>232</v>
      </c>
      <c r="R20" s="45">
        <v>5</v>
      </c>
      <c r="S20" s="45">
        <v>0</v>
      </c>
      <c r="T20" s="8">
        <f t="shared" si="2"/>
        <v>254</v>
      </c>
      <c r="U20" s="2">
        <f t="shared" si="4"/>
        <v>1319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341</v>
      </c>
      <c r="D21" s="46">
        <v>2</v>
      </c>
      <c r="E21" s="46">
        <v>7</v>
      </c>
      <c r="F21" s="6">
        <f t="shared" si="0"/>
        <v>376.5</v>
      </c>
      <c r="G21" s="36"/>
      <c r="H21" s="20" t="s">
        <v>25</v>
      </c>
      <c r="I21" s="46">
        <v>27</v>
      </c>
      <c r="J21" s="46">
        <v>288</v>
      </c>
      <c r="K21" s="46">
        <v>3</v>
      </c>
      <c r="L21" s="46">
        <v>8</v>
      </c>
      <c r="M21" s="6">
        <f t="shared" si="1"/>
        <v>327.5</v>
      </c>
      <c r="N21" s="2">
        <f>M18+M19+M20+M21</f>
        <v>1377</v>
      </c>
      <c r="O21" s="21" t="s">
        <v>46</v>
      </c>
      <c r="P21" s="47">
        <v>20</v>
      </c>
      <c r="Q21" s="47">
        <v>207</v>
      </c>
      <c r="R21" s="47">
        <v>4</v>
      </c>
      <c r="S21" s="47">
        <v>1</v>
      </c>
      <c r="T21" s="7">
        <f t="shared" si="2"/>
        <v>227.5</v>
      </c>
      <c r="U21" s="3">
        <f t="shared" si="4"/>
        <v>1174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305</v>
      </c>
      <c r="D22" s="46">
        <v>5</v>
      </c>
      <c r="E22" s="46">
        <v>9</v>
      </c>
      <c r="F22" s="6">
        <f t="shared" si="0"/>
        <v>347</v>
      </c>
      <c r="G22" s="2"/>
      <c r="H22" s="21" t="s">
        <v>26</v>
      </c>
      <c r="I22" s="47">
        <v>22</v>
      </c>
      <c r="J22" s="47">
        <v>308</v>
      </c>
      <c r="K22" s="47">
        <v>6</v>
      </c>
      <c r="L22" s="47">
        <v>8</v>
      </c>
      <c r="M22" s="6">
        <f t="shared" si="1"/>
        <v>351</v>
      </c>
      <c r="N22" s="3">
        <f>M19+M20+M21+M22</f>
        <v>1398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1277.5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1436.5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1483.5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74</v>
      </c>
      <c r="N24" s="57"/>
      <c r="O24" s="153"/>
      <c r="P24" s="154"/>
      <c r="Q24" s="52" t="s">
        <v>73</v>
      </c>
      <c r="R24" s="55"/>
      <c r="S24" s="55"/>
      <c r="T24" s="56" t="s">
        <v>78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K15" sqref="K15:L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45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2135</v>
      </c>
      <c r="M5" s="146"/>
      <c r="N5" s="146"/>
      <c r="O5" s="12"/>
      <c r="P5" s="135" t="s">
        <v>57</v>
      </c>
      <c r="Q5" s="135"/>
      <c r="R5" s="135"/>
      <c r="S5" s="144" t="s">
        <v>150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42948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68" t="s">
        <v>154</v>
      </c>
      <c r="C8" s="169"/>
      <c r="D8" s="169"/>
      <c r="E8" s="170"/>
      <c r="F8" s="133" t="s">
        <v>35</v>
      </c>
      <c r="G8" s="133" t="s">
        <v>37</v>
      </c>
      <c r="H8" s="133" t="s">
        <v>36</v>
      </c>
      <c r="I8" s="168" t="s">
        <v>154</v>
      </c>
      <c r="J8" s="169"/>
      <c r="K8" s="169"/>
      <c r="L8" s="170"/>
      <c r="M8" s="133" t="s">
        <v>35</v>
      </c>
      <c r="N8" s="133" t="s">
        <v>37</v>
      </c>
      <c r="O8" s="133" t="s">
        <v>36</v>
      </c>
      <c r="P8" s="168" t="s">
        <v>154</v>
      </c>
      <c r="Q8" s="169"/>
      <c r="R8" s="169"/>
      <c r="S8" s="170"/>
      <c r="T8" s="133" t="s">
        <v>35</v>
      </c>
      <c r="U8" s="133" t="s">
        <v>37</v>
      </c>
    </row>
    <row r="9" spans="1:28" ht="12" customHeight="1" x14ac:dyDescent="0.2">
      <c r="A9" s="134"/>
      <c r="B9" s="168" t="s">
        <v>152</v>
      </c>
      <c r="C9" s="170"/>
      <c r="D9" s="168" t="s">
        <v>153</v>
      </c>
      <c r="E9" s="170"/>
      <c r="F9" s="134"/>
      <c r="G9" s="134"/>
      <c r="H9" s="134"/>
      <c r="I9" s="168" t="s">
        <v>152</v>
      </c>
      <c r="J9" s="170"/>
      <c r="K9" s="168" t="s">
        <v>153</v>
      </c>
      <c r="L9" s="170"/>
      <c r="M9" s="134"/>
      <c r="N9" s="134"/>
      <c r="O9" s="134"/>
      <c r="P9" s="168" t="s">
        <v>152</v>
      </c>
      <c r="Q9" s="170"/>
      <c r="R9" s="168" t="s">
        <v>153</v>
      </c>
      <c r="S9" s="170"/>
      <c r="T9" s="134"/>
      <c r="U9" s="134"/>
    </row>
    <row r="10" spans="1:28" ht="24" customHeight="1" x14ac:dyDescent="0.2">
      <c r="A10" s="18" t="s">
        <v>11</v>
      </c>
      <c r="B10" s="162">
        <v>16</v>
      </c>
      <c r="C10" s="163"/>
      <c r="D10" s="162">
        <v>11</v>
      </c>
      <c r="E10" s="163"/>
      <c r="F10" s="48">
        <f>B10*0.5+C10*1+D10*2+E10*2.5</f>
        <v>30</v>
      </c>
      <c r="G10" s="2"/>
      <c r="H10" s="19" t="s">
        <v>4</v>
      </c>
      <c r="I10" s="162">
        <v>5</v>
      </c>
      <c r="J10" s="163"/>
      <c r="K10" s="162">
        <v>5</v>
      </c>
      <c r="L10" s="163"/>
      <c r="M10" s="6">
        <f>I10*0.5+J10*1+K10*2+L10*2.5</f>
        <v>12.5</v>
      </c>
      <c r="N10" s="9">
        <f>F20+F21+F22+M10</f>
        <v>39</v>
      </c>
      <c r="O10" s="19" t="s">
        <v>43</v>
      </c>
      <c r="P10" s="162">
        <v>4</v>
      </c>
      <c r="Q10" s="163"/>
      <c r="R10" s="162">
        <v>3</v>
      </c>
      <c r="S10" s="163"/>
      <c r="T10" s="6">
        <f>P10*0.5+Q10*1+R10*2+S10*2.5</f>
        <v>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162">
        <v>11</v>
      </c>
      <c r="C11" s="163"/>
      <c r="D11" s="162">
        <v>13</v>
      </c>
      <c r="E11" s="163"/>
      <c r="F11" s="6">
        <f t="shared" ref="F11:F22" si="0">B11*0.5+C11*1+D11*2+E11*2.5</f>
        <v>31.5</v>
      </c>
      <c r="G11" s="2"/>
      <c r="H11" s="19" t="s">
        <v>5</v>
      </c>
      <c r="I11" s="162">
        <v>5</v>
      </c>
      <c r="J11" s="163"/>
      <c r="K11" s="162">
        <v>4</v>
      </c>
      <c r="L11" s="163"/>
      <c r="M11" s="6">
        <f t="shared" ref="M11:M22" si="1">I11*0.5+J11*1+K11*2+L11*2.5</f>
        <v>10.5</v>
      </c>
      <c r="N11" s="9">
        <f>F21+F22+M10+M11</f>
        <v>42.5</v>
      </c>
      <c r="O11" s="19" t="s">
        <v>44</v>
      </c>
      <c r="P11" s="162">
        <v>4</v>
      </c>
      <c r="Q11" s="163"/>
      <c r="R11" s="162">
        <v>6</v>
      </c>
      <c r="S11" s="163"/>
      <c r="T11" s="6">
        <f t="shared" ref="T11:T21" si="2">P11*0.5+Q11*1+R11*2+S11*2.5</f>
        <v>14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162">
        <v>13</v>
      </c>
      <c r="C12" s="163"/>
      <c r="D12" s="162">
        <v>10</v>
      </c>
      <c r="E12" s="163"/>
      <c r="F12" s="6">
        <f t="shared" si="0"/>
        <v>26.5</v>
      </c>
      <c r="G12" s="2"/>
      <c r="H12" s="19" t="s">
        <v>6</v>
      </c>
      <c r="I12" s="162">
        <v>3</v>
      </c>
      <c r="J12" s="163"/>
      <c r="K12" s="162">
        <v>3</v>
      </c>
      <c r="L12" s="163"/>
      <c r="M12" s="6">
        <f t="shared" si="1"/>
        <v>7.5</v>
      </c>
      <c r="N12" s="2">
        <f>F22+M10+M11+M12</f>
        <v>42</v>
      </c>
      <c r="O12" s="19" t="s">
        <v>32</v>
      </c>
      <c r="P12" s="162">
        <v>4</v>
      </c>
      <c r="Q12" s="163"/>
      <c r="R12" s="162">
        <v>6</v>
      </c>
      <c r="S12" s="163"/>
      <c r="T12" s="6">
        <f t="shared" si="2"/>
        <v>14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162">
        <v>11</v>
      </c>
      <c r="C13" s="163"/>
      <c r="D13" s="162">
        <v>18</v>
      </c>
      <c r="E13" s="163"/>
      <c r="F13" s="6">
        <f t="shared" si="0"/>
        <v>41.5</v>
      </c>
      <c r="G13" s="2">
        <f>F10+F11+F12+F13</f>
        <v>129.5</v>
      </c>
      <c r="H13" s="19" t="s">
        <v>7</v>
      </c>
      <c r="I13" s="162">
        <v>4</v>
      </c>
      <c r="J13" s="163"/>
      <c r="K13" s="162">
        <v>4</v>
      </c>
      <c r="L13" s="163"/>
      <c r="M13" s="6">
        <f t="shared" si="1"/>
        <v>10</v>
      </c>
      <c r="N13" s="2">
        <f t="shared" ref="N13:N18" si="3">M10+M11+M12+M13</f>
        <v>40.5</v>
      </c>
      <c r="O13" s="19" t="s">
        <v>33</v>
      </c>
      <c r="P13" s="162">
        <v>6</v>
      </c>
      <c r="Q13" s="163"/>
      <c r="R13" s="162">
        <v>8</v>
      </c>
      <c r="S13" s="163"/>
      <c r="T13" s="6">
        <f t="shared" si="2"/>
        <v>19</v>
      </c>
      <c r="U13" s="2">
        <f t="shared" ref="U13:U21" si="4">T10+T11+T12+T13</f>
        <v>55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162">
        <v>11</v>
      </c>
      <c r="C14" s="163"/>
      <c r="D14" s="162">
        <v>10</v>
      </c>
      <c r="E14" s="163"/>
      <c r="F14" s="6">
        <f t="shared" si="0"/>
        <v>25.5</v>
      </c>
      <c r="G14" s="2">
        <f t="shared" ref="G14:G19" si="5">F11+F12+F13+F14</f>
        <v>125</v>
      </c>
      <c r="H14" s="19" t="s">
        <v>9</v>
      </c>
      <c r="I14" s="162">
        <v>4</v>
      </c>
      <c r="J14" s="163"/>
      <c r="K14" s="162">
        <v>2</v>
      </c>
      <c r="L14" s="163"/>
      <c r="M14" s="6">
        <f t="shared" si="1"/>
        <v>6</v>
      </c>
      <c r="N14" s="2">
        <f t="shared" si="3"/>
        <v>34</v>
      </c>
      <c r="O14" s="19" t="s">
        <v>29</v>
      </c>
      <c r="P14" s="162">
        <v>6</v>
      </c>
      <c r="Q14" s="163"/>
      <c r="R14" s="162">
        <v>12</v>
      </c>
      <c r="S14" s="163"/>
      <c r="T14" s="6">
        <f t="shared" si="2"/>
        <v>27</v>
      </c>
      <c r="U14" s="2">
        <f t="shared" si="4"/>
        <v>74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162">
        <v>7</v>
      </c>
      <c r="C15" s="163"/>
      <c r="D15" s="162">
        <v>9</v>
      </c>
      <c r="E15" s="163"/>
      <c r="F15" s="6">
        <f t="shared" si="0"/>
        <v>21.5</v>
      </c>
      <c r="G15" s="2">
        <f t="shared" si="5"/>
        <v>115</v>
      </c>
      <c r="H15" s="19" t="s">
        <v>12</v>
      </c>
      <c r="I15" s="162">
        <v>3</v>
      </c>
      <c r="J15" s="163"/>
      <c r="K15" s="162">
        <v>4</v>
      </c>
      <c r="L15" s="163"/>
      <c r="M15" s="6">
        <f t="shared" si="1"/>
        <v>9.5</v>
      </c>
      <c r="N15" s="2">
        <f t="shared" si="3"/>
        <v>33</v>
      </c>
      <c r="O15" s="18" t="s">
        <v>30</v>
      </c>
      <c r="P15" s="162">
        <v>9</v>
      </c>
      <c r="Q15" s="163"/>
      <c r="R15" s="162">
        <v>7</v>
      </c>
      <c r="S15" s="163"/>
      <c r="T15" s="6">
        <f t="shared" si="2"/>
        <v>18.5</v>
      </c>
      <c r="U15" s="2">
        <f t="shared" si="4"/>
        <v>78.5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162">
        <v>10</v>
      </c>
      <c r="C16" s="163"/>
      <c r="D16" s="162">
        <v>4</v>
      </c>
      <c r="E16" s="163"/>
      <c r="F16" s="6">
        <f t="shared" si="0"/>
        <v>13</v>
      </c>
      <c r="G16" s="2">
        <f t="shared" si="5"/>
        <v>101.5</v>
      </c>
      <c r="H16" s="19" t="s">
        <v>15</v>
      </c>
      <c r="I16" s="162">
        <v>4</v>
      </c>
      <c r="J16" s="163"/>
      <c r="K16" s="162">
        <v>3</v>
      </c>
      <c r="L16" s="163"/>
      <c r="M16" s="6">
        <f t="shared" si="1"/>
        <v>8</v>
      </c>
      <c r="N16" s="2">
        <f t="shared" si="3"/>
        <v>33.5</v>
      </c>
      <c r="O16" s="19" t="s">
        <v>8</v>
      </c>
      <c r="P16" s="162">
        <v>13</v>
      </c>
      <c r="Q16" s="163"/>
      <c r="R16" s="162">
        <v>15</v>
      </c>
      <c r="S16" s="163"/>
      <c r="T16" s="6">
        <f t="shared" si="2"/>
        <v>36.5</v>
      </c>
      <c r="U16" s="2">
        <f t="shared" si="4"/>
        <v>101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162">
        <v>5</v>
      </c>
      <c r="C17" s="163"/>
      <c r="D17" s="162">
        <v>5</v>
      </c>
      <c r="E17" s="163"/>
      <c r="F17" s="6">
        <f t="shared" si="0"/>
        <v>12.5</v>
      </c>
      <c r="G17" s="2">
        <f t="shared" si="5"/>
        <v>72.5</v>
      </c>
      <c r="H17" s="19" t="s">
        <v>18</v>
      </c>
      <c r="I17" s="162">
        <v>4</v>
      </c>
      <c r="J17" s="163"/>
      <c r="K17" s="162">
        <v>4</v>
      </c>
      <c r="L17" s="163"/>
      <c r="M17" s="6">
        <f t="shared" si="1"/>
        <v>10</v>
      </c>
      <c r="N17" s="2">
        <f t="shared" si="3"/>
        <v>33.5</v>
      </c>
      <c r="O17" s="19" t="s">
        <v>10</v>
      </c>
      <c r="P17" s="162">
        <v>11</v>
      </c>
      <c r="Q17" s="163"/>
      <c r="R17" s="162">
        <v>6</v>
      </c>
      <c r="S17" s="163"/>
      <c r="T17" s="6">
        <f t="shared" si="2"/>
        <v>17.5</v>
      </c>
      <c r="U17" s="2">
        <f t="shared" si="4"/>
        <v>99.5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162">
        <v>3</v>
      </c>
      <c r="C18" s="163"/>
      <c r="D18" s="162">
        <v>3</v>
      </c>
      <c r="E18" s="163"/>
      <c r="F18" s="6">
        <f t="shared" si="0"/>
        <v>7.5</v>
      </c>
      <c r="G18" s="2">
        <f t="shared" si="5"/>
        <v>54.5</v>
      </c>
      <c r="H18" s="19" t="s">
        <v>20</v>
      </c>
      <c r="I18" s="162">
        <v>4</v>
      </c>
      <c r="J18" s="163"/>
      <c r="K18" s="162">
        <v>4</v>
      </c>
      <c r="L18" s="163"/>
      <c r="M18" s="6">
        <f t="shared" si="1"/>
        <v>10</v>
      </c>
      <c r="N18" s="2">
        <f t="shared" si="3"/>
        <v>37.5</v>
      </c>
      <c r="O18" s="19" t="s">
        <v>13</v>
      </c>
      <c r="P18" s="162">
        <v>14</v>
      </c>
      <c r="Q18" s="163"/>
      <c r="R18" s="162">
        <v>10</v>
      </c>
      <c r="S18" s="163"/>
      <c r="T18" s="6">
        <f t="shared" si="2"/>
        <v>27</v>
      </c>
      <c r="U18" s="2">
        <f t="shared" si="4"/>
        <v>99.5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164">
        <v>3</v>
      </c>
      <c r="C19" s="165"/>
      <c r="D19" s="164">
        <v>3</v>
      </c>
      <c r="E19" s="165"/>
      <c r="F19" s="7">
        <f t="shared" si="0"/>
        <v>7.5</v>
      </c>
      <c r="G19" s="3">
        <f t="shared" si="5"/>
        <v>40.5</v>
      </c>
      <c r="H19" s="20" t="s">
        <v>22</v>
      </c>
      <c r="I19" s="162">
        <v>3</v>
      </c>
      <c r="J19" s="163"/>
      <c r="K19" s="162">
        <v>4</v>
      </c>
      <c r="L19" s="163"/>
      <c r="M19" s="6">
        <f t="shared" si="1"/>
        <v>9.5</v>
      </c>
      <c r="N19" s="2">
        <f>M16+M17+M18+M19</f>
        <v>37.5</v>
      </c>
      <c r="O19" s="19" t="s">
        <v>16</v>
      </c>
      <c r="P19" s="162">
        <v>12</v>
      </c>
      <c r="Q19" s="163"/>
      <c r="R19" s="162">
        <v>12</v>
      </c>
      <c r="S19" s="163"/>
      <c r="T19" s="6">
        <f t="shared" si="2"/>
        <v>30</v>
      </c>
      <c r="U19" s="2">
        <f t="shared" si="4"/>
        <v>111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166">
        <v>2</v>
      </c>
      <c r="C20" s="167"/>
      <c r="D20" s="166">
        <v>3</v>
      </c>
      <c r="E20" s="167"/>
      <c r="F20" s="8">
        <f t="shared" si="0"/>
        <v>7</v>
      </c>
      <c r="G20" s="35"/>
      <c r="H20" s="19" t="s">
        <v>24</v>
      </c>
      <c r="I20" s="162">
        <v>5</v>
      </c>
      <c r="J20" s="163"/>
      <c r="K20" s="162">
        <v>4</v>
      </c>
      <c r="L20" s="163"/>
      <c r="M20" s="8">
        <f t="shared" si="1"/>
        <v>10.5</v>
      </c>
      <c r="N20" s="2">
        <f>M17+M18+M19+M20</f>
        <v>40</v>
      </c>
      <c r="O20" s="19" t="s">
        <v>45</v>
      </c>
      <c r="P20" s="162">
        <v>14</v>
      </c>
      <c r="Q20" s="163"/>
      <c r="R20" s="162">
        <v>11</v>
      </c>
      <c r="S20" s="163"/>
      <c r="T20" s="8">
        <f t="shared" si="2"/>
        <v>29</v>
      </c>
      <c r="U20" s="2">
        <f t="shared" si="4"/>
        <v>103.5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162">
        <v>4</v>
      </c>
      <c r="C21" s="163"/>
      <c r="D21" s="162">
        <v>3</v>
      </c>
      <c r="E21" s="163"/>
      <c r="F21" s="6">
        <f t="shared" si="0"/>
        <v>8</v>
      </c>
      <c r="G21" s="36"/>
      <c r="H21" s="20" t="s">
        <v>25</v>
      </c>
      <c r="I21" s="162">
        <v>4</v>
      </c>
      <c r="J21" s="163"/>
      <c r="K21" s="162">
        <v>3</v>
      </c>
      <c r="L21" s="163"/>
      <c r="M21" s="6">
        <f t="shared" si="1"/>
        <v>8</v>
      </c>
      <c r="N21" s="2">
        <f>M18+M19+M20+M21</f>
        <v>38</v>
      </c>
      <c r="O21" s="21" t="s">
        <v>46</v>
      </c>
      <c r="P21" s="164">
        <v>13</v>
      </c>
      <c r="Q21" s="165"/>
      <c r="R21" s="164">
        <v>14</v>
      </c>
      <c r="S21" s="165"/>
      <c r="T21" s="7">
        <f t="shared" si="2"/>
        <v>34.5</v>
      </c>
      <c r="U21" s="3">
        <f t="shared" si="4"/>
        <v>120.5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162">
        <v>3</v>
      </c>
      <c r="C22" s="163"/>
      <c r="D22" s="162">
        <v>5</v>
      </c>
      <c r="E22" s="163"/>
      <c r="F22" s="6">
        <f t="shared" si="0"/>
        <v>11.5</v>
      </c>
      <c r="G22" s="2"/>
      <c r="H22" s="21" t="s">
        <v>26</v>
      </c>
      <c r="I22" s="164">
        <v>3</v>
      </c>
      <c r="J22" s="165"/>
      <c r="K22" s="164">
        <v>4</v>
      </c>
      <c r="L22" s="165"/>
      <c r="M22" s="6">
        <f t="shared" si="1"/>
        <v>9.5</v>
      </c>
      <c r="N22" s="3">
        <f>M19+M20+M21+M22</f>
        <v>37.5</v>
      </c>
      <c r="O22" s="19"/>
      <c r="P22" s="166"/>
      <c r="Q22" s="167"/>
      <c r="R22" s="166"/>
      <c r="S22" s="167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129.5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42.5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75</v>
      </c>
      <c r="N24" s="57"/>
      <c r="O24" s="153"/>
      <c r="P24" s="154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U8:U9"/>
    <mergeCell ref="E7:K7"/>
    <mergeCell ref="A8:A9"/>
    <mergeCell ref="B8:E8"/>
    <mergeCell ref="F8:F9"/>
    <mergeCell ref="G8:G9"/>
    <mergeCell ref="H8:H9"/>
    <mergeCell ref="I8:L8"/>
    <mergeCell ref="B9:C9"/>
    <mergeCell ref="D9:E9"/>
    <mergeCell ref="I9:J9"/>
    <mergeCell ref="K9:L9"/>
    <mergeCell ref="P9:Q9"/>
    <mergeCell ref="R9:S9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I10:J10"/>
    <mergeCell ref="I11:J11"/>
    <mergeCell ref="I12:J12"/>
    <mergeCell ref="I13:J13"/>
    <mergeCell ref="I14:J14"/>
    <mergeCell ref="I15:J15"/>
    <mergeCell ref="I16:J16"/>
    <mergeCell ref="I17:J17"/>
    <mergeCell ref="I21:J21"/>
    <mergeCell ref="I22:J22"/>
    <mergeCell ref="K10:L10"/>
    <mergeCell ref="K11:L11"/>
    <mergeCell ref="K12:L12"/>
    <mergeCell ref="K13:L13"/>
    <mergeCell ref="K14:L14"/>
    <mergeCell ref="A26:E26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23:B24"/>
    <mergeCell ref="C23:F23"/>
    <mergeCell ref="B19:C19"/>
    <mergeCell ref="B20:C20"/>
    <mergeCell ref="B21:C21"/>
    <mergeCell ref="B22:C22"/>
    <mergeCell ref="D10:E10"/>
    <mergeCell ref="D11:E11"/>
    <mergeCell ref="D12:E12"/>
    <mergeCell ref="D13:E13"/>
    <mergeCell ref="D14:E14"/>
    <mergeCell ref="D21:E21"/>
    <mergeCell ref="D22:E22"/>
    <mergeCell ref="D15:E15"/>
    <mergeCell ref="D18:E18"/>
    <mergeCell ref="D19:E19"/>
    <mergeCell ref="D20:E20"/>
    <mergeCell ref="K18:L18"/>
    <mergeCell ref="K19:L19"/>
    <mergeCell ref="K20:L20"/>
    <mergeCell ref="I18:J18"/>
    <mergeCell ref="I19:J19"/>
    <mergeCell ref="I20:J20"/>
    <mergeCell ref="P14:Q14"/>
    <mergeCell ref="P15:Q15"/>
    <mergeCell ref="P16:Q16"/>
    <mergeCell ref="P17:Q17"/>
    <mergeCell ref="K15:L15"/>
    <mergeCell ref="K16:L16"/>
    <mergeCell ref="K17:L17"/>
    <mergeCell ref="D16:E16"/>
    <mergeCell ref="D17:E17"/>
    <mergeCell ref="R10:S10"/>
    <mergeCell ref="R11:S11"/>
    <mergeCell ref="R12:S12"/>
    <mergeCell ref="R13:S13"/>
    <mergeCell ref="R14:S14"/>
    <mergeCell ref="R15:S15"/>
    <mergeCell ref="K21:L21"/>
    <mergeCell ref="K22:L22"/>
    <mergeCell ref="P10:Q10"/>
    <mergeCell ref="P22:Q22"/>
    <mergeCell ref="R22:S22"/>
    <mergeCell ref="R16:S16"/>
    <mergeCell ref="R17:S17"/>
    <mergeCell ref="R18:S18"/>
    <mergeCell ref="R19:S19"/>
    <mergeCell ref="R20:S20"/>
    <mergeCell ref="R21:S21"/>
    <mergeCell ref="P18:Q18"/>
    <mergeCell ref="P19:Q19"/>
    <mergeCell ref="P20:Q20"/>
    <mergeCell ref="P21:Q21"/>
    <mergeCell ref="P11:Q11"/>
    <mergeCell ref="P12:Q12"/>
    <mergeCell ref="P13:Q1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45 X CARRERA 45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2135</v>
      </c>
      <c r="M6" s="146"/>
      <c r="N6" s="146"/>
      <c r="O6" s="12"/>
      <c r="P6" s="135" t="s">
        <v>58</v>
      </c>
      <c r="Q6" s="135"/>
      <c r="R6" s="135"/>
      <c r="S6" s="171">
        <f>'G-1'!S6:U6</f>
        <v>42948</v>
      </c>
      <c r="T6" s="171"/>
      <c r="U6" s="17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'G-1'!B10+'G-2'!B10+'G-4'!B10</f>
        <v>34</v>
      </c>
      <c r="C10" s="46">
        <f>'G-1'!C10+'G-2'!C10+'G-4'!C10</f>
        <v>669</v>
      </c>
      <c r="D10" s="46">
        <f>'G-1'!D10+'G-2'!D10+'G-4'!D10</f>
        <v>40</v>
      </c>
      <c r="E10" s="46">
        <f>'G-1'!E10+'G-2'!E10+'G-4'!E10</f>
        <v>12</v>
      </c>
      <c r="F10" s="6">
        <f t="shared" ref="F10:F22" si="0">B10*0.5+C10*1+D10*2+E10*2.5</f>
        <v>796</v>
      </c>
      <c r="G10" s="2"/>
      <c r="H10" s="19" t="s">
        <v>4</v>
      </c>
      <c r="I10" s="46">
        <f>'G-1'!I10+'G-2'!I10+'G-4'!I10</f>
        <v>38</v>
      </c>
      <c r="J10" s="46">
        <f>'G-1'!J10+'G-2'!J10+'G-4'!J10</f>
        <v>658</v>
      </c>
      <c r="K10" s="46">
        <f>'G-1'!K10+'G-2'!K10+'G-4'!K10</f>
        <v>20</v>
      </c>
      <c r="L10" s="46">
        <f>'G-1'!L10+'G-2'!L10+'G-4'!L10</f>
        <v>17</v>
      </c>
      <c r="M10" s="6">
        <f t="shared" ref="M10:M22" si="1">I10*0.5+J10*1+K10*2+L10*2.5</f>
        <v>759.5</v>
      </c>
      <c r="N10" s="9">
        <f>F20+F21+F22+M10</f>
        <v>3043</v>
      </c>
      <c r="O10" s="19" t="s">
        <v>43</v>
      </c>
      <c r="P10" s="46">
        <f>'G-1'!P10+'G-2'!P10+'G-4'!P10</f>
        <v>30</v>
      </c>
      <c r="Q10" s="46">
        <f>'G-1'!Q10+'G-2'!Q10+'G-4'!Q10</f>
        <v>659</v>
      </c>
      <c r="R10" s="46">
        <f>'G-1'!R10+'G-2'!R10+'G-4'!R10</f>
        <v>28</v>
      </c>
      <c r="S10" s="46">
        <f>'G-1'!S10+'G-2'!S10+'G-4'!S10</f>
        <v>21</v>
      </c>
      <c r="T10" s="6">
        <f t="shared" ref="T10:T21" si="2">P10*0.5+Q10*1+R10*2+S10*2.5</f>
        <v>782.5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43</v>
      </c>
      <c r="C11" s="46">
        <f>'G-1'!C11+'G-2'!C11+'G-4'!C11</f>
        <v>729</v>
      </c>
      <c r="D11" s="46">
        <f>'G-1'!D11+'G-2'!D11+'G-4'!D11</f>
        <v>42</v>
      </c>
      <c r="E11" s="46">
        <f>'G-1'!E11+'G-2'!E11+'G-4'!E11</f>
        <v>12</v>
      </c>
      <c r="F11" s="6">
        <f t="shared" si="0"/>
        <v>864.5</v>
      </c>
      <c r="G11" s="2"/>
      <c r="H11" s="19" t="s">
        <v>5</v>
      </c>
      <c r="I11" s="46">
        <f>'G-1'!I11+'G-2'!I11+'G-4'!I11</f>
        <v>34</v>
      </c>
      <c r="J11" s="46">
        <f>'G-1'!J11+'G-2'!J11+'G-4'!J11</f>
        <v>651</v>
      </c>
      <c r="K11" s="46">
        <f>'G-1'!K11+'G-2'!K11+'G-4'!K11</f>
        <v>19</v>
      </c>
      <c r="L11" s="46">
        <f>'G-1'!L11+'G-2'!L11+'G-4'!L11</f>
        <v>23</v>
      </c>
      <c r="M11" s="6">
        <f t="shared" si="1"/>
        <v>763.5</v>
      </c>
      <c r="N11" s="9">
        <f>F21+F22+M10+M11</f>
        <v>3092.5</v>
      </c>
      <c r="O11" s="19" t="s">
        <v>44</v>
      </c>
      <c r="P11" s="46">
        <f>'G-1'!P11+'G-2'!P11+'G-4'!P11</f>
        <v>31</v>
      </c>
      <c r="Q11" s="46">
        <f>'G-1'!Q11+'G-2'!Q11+'G-4'!Q11</f>
        <v>687</v>
      </c>
      <c r="R11" s="46">
        <f>'G-1'!R11+'G-2'!R11+'G-4'!R11</f>
        <v>31</v>
      </c>
      <c r="S11" s="46">
        <f>'G-1'!S11+'G-2'!S11+'G-4'!S11</f>
        <v>28</v>
      </c>
      <c r="T11" s="6">
        <f t="shared" si="2"/>
        <v>834.5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25</v>
      </c>
      <c r="C12" s="46">
        <f>'G-1'!C12+'G-2'!C12+'G-4'!C12</f>
        <v>674</v>
      </c>
      <c r="D12" s="46">
        <f>'G-1'!D12+'G-2'!D12+'G-4'!D12</f>
        <v>50</v>
      </c>
      <c r="E12" s="46">
        <f>'G-1'!E12+'G-2'!E12+'G-4'!E12</f>
        <v>21</v>
      </c>
      <c r="F12" s="6">
        <f t="shared" si="0"/>
        <v>839</v>
      </c>
      <c r="G12" s="2"/>
      <c r="H12" s="19" t="s">
        <v>6</v>
      </c>
      <c r="I12" s="46">
        <f>'G-1'!I12+'G-2'!I12+'G-4'!I12</f>
        <v>38</v>
      </c>
      <c r="J12" s="46">
        <f>'G-1'!J12+'G-2'!J12+'G-4'!J12</f>
        <v>619</v>
      </c>
      <c r="K12" s="46">
        <f>'G-1'!K12+'G-2'!K12+'G-4'!K12</f>
        <v>22</v>
      </c>
      <c r="L12" s="46">
        <f>'G-1'!L12+'G-2'!L12+'G-4'!L12</f>
        <v>22</v>
      </c>
      <c r="M12" s="6">
        <f t="shared" si="1"/>
        <v>737</v>
      </c>
      <c r="N12" s="2">
        <f>F22+M10+M11+M12</f>
        <v>3029.5</v>
      </c>
      <c r="O12" s="19" t="s">
        <v>32</v>
      </c>
      <c r="P12" s="46">
        <f>'G-1'!P12+'G-2'!P12+'G-4'!P12</f>
        <v>34</v>
      </c>
      <c r="Q12" s="46">
        <f>'G-1'!Q12+'G-2'!Q12+'G-4'!Q12</f>
        <v>667</v>
      </c>
      <c r="R12" s="46">
        <f>'G-1'!R12+'G-2'!R12+'G-4'!R12</f>
        <v>35</v>
      </c>
      <c r="S12" s="46">
        <f>'G-1'!S12+'G-2'!S12+'G-4'!S12</f>
        <v>33</v>
      </c>
      <c r="T12" s="6">
        <f t="shared" si="2"/>
        <v>836.5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33</v>
      </c>
      <c r="C13" s="46">
        <f>'G-1'!C13+'G-2'!C13+'G-4'!C13</f>
        <v>635</v>
      </c>
      <c r="D13" s="46">
        <f>'G-1'!D13+'G-2'!D13+'G-4'!D13</f>
        <v>50</v>
      </c>
      <c r="E13" s="46">
        <f>'G-1'!E13+'G-2'!E13+'G-4'!E13</f>
        <v>24</v>
      </c>
      <c r="F13" s="6">
        <f t="shared" si="0"/>
        <v>811.5</v>
      </c>
      <c r="G13" s="2">
        <f t="shared" ref="G13:G19" si="3">F10+F11+F12+F13</f>
        <v>3311</v>
      </c>
      <c r="H13" s="19" t="s">
        <v>7</v>
      </c>
      <c r="I13" s="46">
        <f>'G-1'!I13+'G-2'!I13+'G-4'!I13</f>
        <v>23</v>
      </c>
      <c r="J13" s="46">
        <f>'G-1'!J13+'G-2'!J13+'G-4'!J13</f>
        <v>668</v>
      </c>
      <c r="K13" s="46">
        <f>'G-1'!K13+'G-2'!K13+'G-4'!K13</f>
        <v>21</v>
      </c>
      <c r="L13" s="46">
        <f>'G-1'!L13+'G-2'!L13+'G-4'!L13</f>
        <v>16</v>
      </c>
      <c r="M13" s="6">
        <f t="shared" si="1"/>
        <v>761.5</v>
      </c>
      <c r="N13" s="2">
        <f t="shared" ref="N13:N18" si="4">M10+M11+M12+M13</f>
        <v>3021.5</v>
      </c>
      <c r="O13" s="19" t="s">
        <v>33</v>
      </c>
      <c r="P13" s="46">
        <f>'G-1'!P13+'G-2'!P13+'G-4'!P13</f>
        <v>35</v>
      </c>
      <c r="Q13" s="46">
        <f>'G-1'!Q13+'G-2'!Q13+'G-4'!Q13</f>
        <v>665</v>
      </c>
      <c r="R13" s="46">
        <f>'G-1'!R13+'G-2'!R13+'G-4'!R13</f>
        <v>30</v>
      </c>
      <c r="S13" s="46">
        <f>'G-1'!S13+'G-2'!S13+'G-4'!S13</f>
        <v>26</v>
      </c>
      <c r="T13" s="6">
        <f t="shared" si="2"/>
        <v>807.5</v>
      </c>
      <c r="U13" s="2">
        <f t="shared" ref="U13:U21" si="5">T10+T11+T12+T13</f>
        <v>3261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24</v>
      </c>
      <c r="C14" s="46">
        <f>'G-1'!C14+'G-2'!C14+'G-4'!C14</f>
        <v>597</v>
      </c>
      <c r="D14" s="46">
        <f>'G-1'!D14+'G-2'!D14+'G-4'!D14</f>
        <v>35</v>
      </c>
      <c r="E14" s="46">
        <f>'G-1'!E14+'G-2'!E14+'G-4'!E14</f>
        <v>22</v>
      </c>
      <c r="F14" s="6">
        <f t="shared" si="0"/>
        <v>734</v>
      </c>
      <c r="G14" s="2">
        <f t="shared" si="3"/>
        <v>3249</v>
      </c>
      <c r="H14" s="19" t="s">
        <v>9</v>
      </c>
      <c r="I14" s="46">
        <f>'G-1'!I14+'G-2'!I14+'G-4'!I14</f>
        <v>26</v>
      </c>
      <c r="J14" s="46">
        <f>'G-1'!J14+'G-2'!J14+'G-4'!J14</f>
        <v>603</v>
      </c>
      <c r="K14" s="46">
        <f>'G-1'!K14+'G-2'!K14+'G-4'!K14</f>
        <v>16</v>
      </c>
      <c r="L14" s="46">
        <f>'G-1'!L14+'G-2'!L14+'G-4'!L14</f>
        <v>13</v>
      </c>
      <c r="M14" s="6">
        <f t="shared" si="1"/>
        <v>680.5</v>
      </c>
      <c r="N14" s="2">
        <f t="shared" si="4"/>
        <v>2942.5</v>
      </c>
      <c r="O14" s="19" t="s">
        <v>29</v>
      </c>
      <c r="P14" s="46">
        <f>'G-1'!P14+'G-2'!P14+'G-4'!P14</f>
        <v>54</v>
      </c>
      <c r="Q14" s="46">
        <f>'G-1'!Q14+'G-2'!Q14+'G-4'!Q14</f>
        <v>694</v>
      </c>
      <c r="R14" s="46">
        <f>'G-1'!R14+'G-2'!R14+'G-4'!R14</f>
        <v>37</v>
      </c>
      <c r="S14" s="46">
        <f>'G-1'!S14+'G-2'!S14+'G-4'!S14</f>
        <v>26</v>
      </c>
      <c r="T14" s="6">
        <f t="shared" si="2"/>
        <v>860</v>
      </c>
      <c r="U14" s="2">
        <f t="shared" si="5"/>
        <v>3338.5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24</v>
      </c>
      <c r="C15" s="46">
        <f>'G-1'!C15+'G-2'!C15+'G-4'!C15</f>
        <v>573</v>
      </c>
      <c r="D15" s="46">
        <f>'G-1'!D15+'G-2'!D15+'G-4'!D15</f>
        <v>37</v>
      </c>
      <c r="E15" s="46">
        <f>'G-1'!E15+'G-2'!E15+'G-4'!E15</f>
        <v>29</v>
      </c>
      <c r="F15" s="6">
        <f t="shared" si="0"/>
        <v>731.5</v>
      </c>
      <c r="G15" s="2">
        <f t="shared" si="3"/>
        <v>3116</v>
      </c>
      <c r="H15" s="19" t="s">
        <v>12</v>
      </c>
      <c r="I15" s="46">
        <f>'G-1'!I15+'G-2'!I15+'G-4'!I15</f>
        <v>29</v>
      </c>
      <c r="J15" s="46">
        <f>'G-1'!J15+'G-2'!J15+'G-4'!J15</f>
        <v>598</v>
      </c>
      <c r="K15" s="46">
        <f>'G-1'!K15+'G-2'!K15+'G-4'!K15</f>
        <v>15</v>
      </c>
      <c r="L15" s="46">
        <f>'G-1'!L15+'G-2'!L15+'G-4'!L15</f>
        <v>14</v>
      </c>
      <c r="M15" s="6">
        <f t="shared" si="1"/>
        <v>677.5</v>
      </c>
      <c r="N15" s="2">
        <f t="shared" si="4"/>
        <v>2856.5</v>
      </c>
      <c r="O15" s="18" t="s">
        <v>30</v>
      </c>
      <c r="P15" s="46">
        <f>'G-1'!P15+'G-2'!P15+'G-4'!P15</f>
        <v>55</v>
      </c>
      <c r="Q15" s="46">
        <f>'G-1'!Q15+'G-2'!Q15+'G-4'!Q15</f>
        <v>690</v>
      </c>
      <c r="R15" s="46">
        <f>'G-1'!R15+'G-2'!R15+'G-4'!R15</f>
        <v>47</v>
      </c>
      <c r="S15" s="46">
        <f>'G-1'!S15+'G-2'!S15+'G-4'!S15</f>
        <v>21</v>
      </c>
      <c r="T15" s="6">
        <f t="shared" si="2"/>
        <v>864</v>
      </c>
      <c r="U15" s="2">
        <f t="shared" si="5"/>
        <v>3368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33</v>
      </c>
      <c r="C16" s="46">
        <f>'G-1'!C16+'G-2'!C16+'G-4'!C16</f>
        <v>597</v>
      </c>
      <c r="D16" s="46">
        <f>'G-1'!D16+'G-2'!D16+'G-4'!D16</f>
        <v>30</v>
      </c>
      <c r="E16" s="46">
        <f>'G-1'!E16+'G-2'!E16+'G-4'!E16</f>
        <v>22</v>
      </c>
      <c r="F16" s="6">
        <f t="shared" si="0"/>
        <v>728.5</v>
      </c>
      <c r="G16" s="2">
        <f t="shared" si="3"/>
        <v>3005.5</v>
      </c>
      <c r="H16" s="19" t="s">
        <v>15</v>
      </c>
      <c r="I16" s="46">
        <f>'G-1'!I16+'G-2'!I16+'G-4'!I16</f>
        <v>36</v>
      </c>
      <c r="J16" s="46">
        <f>'G-1'!J16+'G-2'!J16+'G-4'!J16</f>
        <v>620</v>
      </c>
      <c r="K16" s="46">
        <f>'G-1'!K16+'G-2'!K16+'G-4'!K16</f>
        <v>18</v>
      </c>
      <c r="L16" s="46">
        <f>'G-1'!L16+'G-2'!L16+'G-4'!L16</f>
        <v>13</v>
      </c>
      <c r="M16" s="6">
        <f t="shared" si="1"/>
        <v>706.5</v>
      </c>
      <c r="N16" s="2">
        <f t="shared" si="4"/>
        <v>2826</v>
      </c>
      <c r="O16" s="19" t="s">
        <v>8</v>
      </c>
      <c r="P16" s="46">
        <f>'G-1'!P16+'G-2'!P16+'G-4'!P16</f>
        <v>75</v>
      </c>
      <c r="Q16" s="46">
        <f>'G-1'!Q16+'G-2'!Q16+'G-4'!Q16</f>
        <v>687</v>
      </c>
      <c r="R16" s="46">
        <f>'G-1'!R16+'G-2'!R16+'G-4'!R16</f>
        <v>52</v>
      </c>
      <c r="S16" s="46">
        <f>'G-1'!S16+'G-2'!S16+'G-4'!S16</f>
        <v>20</v>
      </c>
      <c r="T16" s="6">
        <f t="shared" si="2"/>
        <v>878.5</v>
      </c>
      <c r="U16" s="2">
        <f t="shared" si="5"/>
        <v>3410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31</v>
      </c>
      <c r="C17" s="46">
        <f>'G-1'!C17+'G-2'!C17+'G-4'!C17</f>
        <v>539</v>
      </c>
      <c r="D17" s="46">
        <f>'G-1'!D17+'G-2'!D17+'G-4'!D17</f>
        <v>24</v>
      </c>
      <c r="E17" s="46">
        <f>'G-1'!E17+'G-2'!E17+'G-4'!E17</f>
        <v>26</v>
      </c>
      <c r="F17" s="6">
        <f t="shared" si="0"/>
        <v>667.5</v>
      </c>
      <c r="G17" s="2">
        <f t="shared" si="3"/>
        <v>2861.5</v>
      </c>
      <c r="H17" s="19" t="s">
        <v>18</v>
      </c>
      <c r="I17" s="46">
        <f>'G-1'!I17+'G-2'!I17+'G-4'!I17</f>
        <v>24</v>
      </c>
      <c r="J17" s="46">
        <f>'G-1'!J17+'G-2'!J17+'G-4'!J17</f>
        <v>560</v>
      </c>
      <c r="K17" s="46">
        <f>'G-1'!K17+'G-2'!K17+'G-4'!K17</f>
        <v>22</v>
      </c>
      <c r="L17" s="46">
        <f>'G-1'!L17+'G-2'!L17+'G-4'!L17</f>
        <v>13</v>
      </c>
      <c r="M17" s="6">
        <f t="shared" si="1"/>
        <v>648.5</v>
      </c>
      <c r="N17" s="2">
        <f t="shared" si="4"/>
        <v>2713</v>
      </c>
      <c r="O17" s="19" t="s">
        <v>10</v>
      </c>
      <c r="P17" s="46">
        <f>'G-1'!P17+'G-2'!P17+'G-4'!P17</f>
        <v>70</v>
      </c>
      <c r="Q17" s="46">
        <f>'G-1'!Q17+'G-2'!Q17+'G-4'!Q17</f>
        <v>758</v>
      </c>
      <c r="R17" s="46">
        <f>'G-1'!R17+'G-2'!R17+'G-4'!R17</f>
        <v>41</v>
      </c>
      <c r="S17" s="46">
        <f>'G-1'!S17+'G-2'!S17+'G-4'!S17</f>
        <v>17</v>
      </c>
      <c r="T17" s="6">
        <f t="shared" si="2"/>
        <v>917.5</v>
      </c>
      <c r="U17" s="2">
        <f t="shared" si="5"/>
        <v>3520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27</v>
      </c>
      <c r="C18" s="46">
        <f>'G-1'!C18+'G-2'!C18+'G-4'!C18</f>
        <v>547</v>
      </c>
      <c r="D18" s="46">
        <f>'G-1'!D18+'G-2'!D18+'G-4'!D18</f>
        <v>29</v>
      </c>
      <c r="E18" s="46">
        <f>'G-1'!E18+'G-2'!E18+'G-4'!E18</f>
        <v>29</v>
      </c>
      <c r="F18" s="6">
        <f t="shared" si="0"/>
        <v>691</v>
      </c>
      <c r="G18" s="2">
        <f t="shared" si="3"/>
        <v>2818.5</v>
      </c>
      <c r="H18" s="19" t="s">
        <v>20</v>
      </c>
      <c r="I18" s="46">
        <f>'G-1'!I18+'G-2'!I18+'G-4'!I18</f>
        <v>31</v>
      </c>
      <c r="J18" s="46">
        <f>'G-1'!J18+'G-2'!J18+'G-4'!J18</f>
        <v>598</v>
      </c>
      <c r="K18" s="46">
        <f>'G-1'!K18+'G-2'!K18+'G-4'!K18</f>
        <v>25</v>
      </c>
      <c r="L18" s="46">
        <f>'G-1'!L18+'G-2'!L18+'G-4'!L18</f>
        <v>21</v>
      </c>
      <c r="M18" s="6">
        <f t="shared" si="1"/>
        <v>716</v>
      </c>
      <c r="N18" s="2">
        <f t="shared" si="4"/>
        <v>2748.5</v>
      </c>
      <c r="O18" s="19" t="s">
        <v>13</v>
      </c>
      <c r="P18" s="46">
        <f>'G-1'!P18+'G-2'!P18+'G-4'!P18</f>
        <v>78</v>
      </c>
      <c r="Q18" s="46">
        <f>'G-1'!Q18+'G-2'!Q18+'G-4'!Q18</f>
        <v>727</v>
      </c>
      <c r="R18" s="46">
        <f>'G-1'!R18+'G-2'!R18+'G-4'!R18</f>
        <v>37</v>
      </c>
      <c r="S18" s="46">
        <f>'G-1'!S18+'G-2'!S18+'G-4'!S18</f>
        <v>16</v>
      </c>
      <c r="T18" s="6">
        <f t="shared" si="2"/>
        <v>880</v>
      </c>
      <c r="U18" s="2">
        <f t="shared" si="5"/>
        <v>3540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19</v>
      </c>
      <c r="C19" s="47">
        <f>'G-1'!C19+'G-2'!C19+'G-4'!C19</f>
        <v>579</v>
      </c>
      <c r="D19" s="47">
        <f>'G-1'!D19+'G-2'!D19+'G-4'!D19</f>
        <v>22</v>
      </c>
      <c r="E19" s="47">
        <f>'G-1'!E19+'G-2'!E19+'G-4'!E19</f>
        <v>26</v>
      </c>
      <c r="F19" s="7">
        <f t="shared" si="0"/>
        <v>697.5</v>
      </c>
      <c r="G19" s="3">
        <f t="shared" si="3"/>
        <v>2784.5</v>
      </c>
      <c r="H19" s="20" t="s">
        <v>22</v>
      </c>
      <c r="I19" s="46">
        <f>'G-1'!I19+'G-2'!I19+'G-4'!I19</f>
        <v>26</v>
      </c>
      <c r="J19" s="46">
        <f>'G-1'!J19+'G-2'!J19+'G-4'!J19</f>
        <v>685</v>
      </c>
      <c r="K19" s="46">
        <f>'G-1'!K19+'G-2'!K19+'G-4'!K19</f>
        <v>21</v>
      </c>
      <c r="L19" s="46">
        <f>'G-1'!L19+'G-2'!L19+'G-4'!L19</f>
        <v>18</v>
      </c>
      <c r="M19" s="6">
        <f t="shared" si="1"/>
        <v>785</v>
      </c>
      <c r="N19" s="2">
        <f>M16+M17+M18+M19</f>
        <v>2856</v>
      </c>
      <c r="O19" s="19" t="s">
        <v>16</v>
      </c>
      <c r="P19" s="46">
        <f>'G-1'!P19+'G-2'!P19+'G-4'!P19</f>
        <v>55</v>
      </c>
      <c r="Q19" s="46">
        <f>'G-1'!Q19+'G-2'!Q19+'G-4'!Q19</f>
        <v>701</v>
      </c>
      <c r="R19" s="46">
        <f>'G-1'!R19+'G-2'!R19+'G-4'!R19</f>
        <v>40</v>
      </c>
      <c r="S19" s="46">
        <f>'G-1'!S19+'G-2'!S19+'G-4'!S19</f>
        <v>15</v>
      </c>
      <c r="T19" s="6">
        <f t="shared" si="2"/>
        <v>846</v>
      </c>
      <c r="U19" s="2">
        <f t="shared" si="5"/>
        <v>3522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31</v>
      </c>
      <c r="C20" s="45">
        <f>'G-1'!C20+'G-2'!C20+'G-4'!C20</f>
        <v>619</v>
      </c>
      <c r="D20" s="45">
        <f>'G-1'!D20+'G-2'!D20+'G-4'!D20</f>
        <v>21</v>
      </c>
      <c r="E20" s="45">
        <f>'G-1'!E20+'G-2'!E20+'G-4'!E20</f>
        <v>15</v>
      </c>
      <c r="F20" s="8">
        <f t="shared" si="0"/>
        <v>714</v>
      </c>
      <c r="G20" s="35"/>
      <c r="H20" s="19" t="s">
        <v>24</v>
      </c>
      <c r="I20" s="46">
        <f>'G-1'!I20+'G-2'!I20+'G-4'!I20</f>
        <v>31</v>
      </c>
      <c r="J20" s="46">
        <f>'G-1'!J20+'G-2'!J20+'G-4'!J20</f>
        <v>642</v>
      </c>
      <c r="K20" s="46">
        <f>'G-1'!K20+'G-2'!K20+'G-4'!K20</f>
        <v>28</v>
      </c>
      <c r="L20" s="46">
        <f>'G-1'!L20+'G-2'!L20+'G-4'!L20</f>
        <v>23</v>
      </c>
      <c r="M20" s="8">
        <f t="shared" si="1"/>
        <v>771</v>
      </c>
      <c r="N20" s="2">
        <f>M17+M18+M19+M20</f>
        <v>2920.5</v>
      </c>
      <c r="O20" s="19" t="s">
        <v>45</v>
      </c>
      <c r="P20" s="46">
        <f>'G-1'!P20+'G-2'!P20+'G-4'!P20</f>
        <v>39</v>
      </c>
      <c r="Q20" s="46">
        <f>'G-1'!Q20+'G-2'!Q20+'G-4'!Q20</f>
        <v>593</v>
      </c>
      <c r="R20" s="46">
        <f>'G-1'!R20+'G-2'!R20+'G-4'!R20</f>
        <v>44</v>
      </c>
      <c r="S20" s="46">
        <f>'G-1'!S20+'G-2'!S20+'G-4'!S20</f>
        <v>8</v>
      </c>
      <c r="T20" s="8">
        <f t="shared" si="2"/>
        <v>720.5</v>
      </c>
      <c r="U20" s="2">
        <f t="shared" si="5"/>
        <v>3364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45</v>
      </c>
      <c r="C21" s="45">
        <f>'G-1'!C21+'G-2'!C21+'G-4'!C21</f>
        <v>676</v>
      </c>
      <c r="D21" s="45">
        <f>'G-1'!D21+'G-2'!D21+'G-4'!D21</f>
        <v>22</v>
      </c>
      <c r="E21" s="45">
        <f>'G-1'!E21+'G-2'!E21+'G-4'!E21</f>
        <v>23</v>
      </c>
      <c r="F21" s="6">
        <f t="shared" si="0"/>
        <v>800</v>
      </c>
      <c r="G21" s="36"/>
      <c r="H21" s="20" t="s">
        <v>25</v>
      </c>
      <c r="I21" s="46">
        <f>'G-1'!I21+'G-2'!I21+'G-4'!I21</f>
        <v>37</v>
      </c>
      <c r="J21" s="46">
        <f>'G-1'!J21+'G-2'!J21+'G-4'!J21</f>
        <v>636</v>
      </c>
      <c r="K21" s="46">
        <f>'G-1'!K21+'G-2'!K21+'G-4'!K21</f>
        <v>24</v>
      </c>
      <c r="L21" s="46">
        <f>'G-1'!L21+'G-2'!L21+'G-4'!L21</f>
        <v>28</v>
      </c>
      <c r="M21" s="6">
        <f t="shared" si="1"/>
        <v>772.5</v>
      </c>
      <c r="N21" s="2">
        <f>M18+M19+M20+M21</f>
        <v>3044.5</v>
      </c>
      <c r="O21" s="21" t="s">
        <v>46</v>
      </c>
      <c r="P21" s="47">
        <f>'G-1'!P21+'G-2'!P21+'G-4'!P21</f>
        <v>30</v>
      </c>
      <c r="Q21" s="47">
        <f>'G-1'!Q21+'G-2'!Q21+'G-4'!Q21</f>
        <v>541</v>
      </c>
      <c r="R21" s="47">
        <f>'G-1'!R21+'G-2'!R21+'G-4'!R21</f>
        <v>43</v>
      </c>
      <c r="S21" s="47">
        <f>'G-1'!S21+'G-2'!S21+'G-4'!S21</f>
        <v>7</v>
      </c>
      <c r="T21" s="7">
        <f t="shared" si="2"/>
        <v>659.5</v>
      </c>
      <c r="U21" s="3">
        <f t="shared" si="5"/>
        <v>3106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28</v>
      </c>
      <c r="C22" s="45">
        <f>'G-1'!C22+'G-2'!C22+'G-4'!C22</f>
        <v>644</v>
      </c>
      <c r="D22" s="45">
        <f>'G-1'!D22+'G-2'!D22+'G-4'!D22</f>
        <v>22</v>
      </c>
      <c r="E22" s="45">
        <f>'G-1'!E22+'G-2'!E22+'G-4'!E22</f>
        <v>27</v>
      </c>
      <c r="F22" s="6">
        <f t="shared" si="0"/>
        <v>769.5</v>
      </c>
      <c r="G22" s="2"/>
      <c r="H22" s="21" t="s">
        <v>26</v>
      </c>
      <c r="I22" s="46">
        <f>'G-1'!I22+'G-2'!I22+'G-4'!I22</f>
        <v>29</v>
      </c>
      <c r="J22" s="46">
        <f>'G-1'!J22+'G-2'!J22+'G-4'!J22</f>
        <v>593</v>
      </c>
      <c r="K22" s="46">
        <f>'G-1'!K22+'G-2'!K22+'G-4'!K22</f>
        <v>21</v>
      </c>
      <c r="L22" s="46">
        <f>'G-1'!L22+'G-2'!L22+'G-4'!L22</f>
        <v>29</v>
      </c>
      <c r="M22" s="6">
        <f t="shared" si="1"/>
        <v>722</v>
      </c>
      <c r="N22" s="3">
        <f>M19+M20+M21+M22</f>
        <v>3050.5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3311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3092.5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3540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64</v>
      </c>
      <c r="N24" s="57"/>
      <c r="O24" s="153"/>
      <c r="P24" s="154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5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9" t="s">
        <v>112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90" t="s">
        <v>113</v>
      </c>
      <c r="B4" s="190"/>
      <c r="C4" s="191" t="s">
        <v>60</v>
      </c>
      <c r="D4" s="191"/>
      <c r="E4" s="19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92" t="str">
        <f>'G-1'!D5</f>
        <v>CALLE 45 X CARRERA 45</v>
      </c>
      <c r="D5" s="192"/>
      <c r="E5" s="192"/>
      <c r="F5" s="78"/>
      <c r="G5" s="79"/>
      <c r="H5" s="70" t="s">
        <v>53</v>
      </c>
      <c r="I5" s="193">
        <f>'G-1'!L5</f>
        <v>2135</v>
      </c>
      <c r="J5" s="193"/>
    </row>
    <row r="6" spans="1:10" x14ac:dyDescent="0.2">
      <c r="A6" s="135" t="s">
        <v>114</v>
      </c>
      <c r="B6" s="135"/>
      <c r="C6" s="178" t="s">
        <v>156</v>
      </c>
      <c r="D6" s="178"/>
      <c r="E6" s="178"/>
      <c r="F6" s="78"/>
      <c r="G6" s="79"/>
      <c r="H6" s="70" t="s">
        <v>58</v>
      </c>
      <c r="I6" s="179">
        <f>'G-1'!S6</f>
        <v>42948</v>
      </c>
      <c r="J6" s="179"/>
    </row>
    <row r="7" spans="1:10" x14ac:dyDescent="0.2">
      <c r="A7" s="80"/>
      <c r="B7" s="80"/>
      <c r="C7" s="180"/>
      <c r="D7" s="180"/>
      <c r="E7" s="180"/>
      <c r="F7" s="180"/>
      <c r="G7" s="77"/>
      <c r="H7" s="81"/>
      <c r="I7" s="82"/>
      <c r="J7" s="73"/>
    </row>
    <row r="8" spans="1:10" x14ac:dyDescent="0.2">
      <c r="A8" s="181" t="s">
        <v>115</v>
      </c>
      <c r="B8" s="183" t="s">
        <v>116</v>
      </c>
      <c r="C8" s="181" t="s">
        <v>117</v>
      </c>
      <c r="D8" s="18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85" t="s">
        <v>123</v>
      </c>
      <c r="J8" s="187" t="s">
        <v>124</v>
      </c>
    </row>
    <row r="9" spans="1:10" x14ac:dyDescent="0.2">
      <c r="A9" s="182"/>
      <c r="B9" s="184"/>
      <c r="C9" s="182"/>
      <c r="D9" s="184"/>
      <c r="E9" s="86" t="s">
        <v>52</v>
      </c>
      <c r="F9" s="87" t="s">
        <v>0</v>
      </c>
      <c r="G9" s="88" t="s">
        <v>2</v>
      </c>
      <c r="H9" s="87" t="s">
        <v>3</v>
      </c>
      <c r="I9" s="186"/>
      <c r="J9" s="188"/>
    </row>
    <row r="10" spans="1:10" x14ac:dyDescent="0.2">
      <c r="A10" s="172" t="s">
        <v>125</v>
      </c>
      <c r="B10" s="175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127</v>
      </c>
      <c r="D11" s="92" t="s">
        <v>128</v>
      </c>
      <c r="E11" s="93">
        <v>4</v>
      </c>
      <c r="F11" s="93">
        <v>210</v>
      </c>
      <c r="G11" s="93">
        <v>19</v>
      </c>
      <c r="H11" s="93">
        <v>10</v>
      </c>
      <c r="I11" s="93">
        <f t="shared" ref="I11:I45" si="0">E11*0.5+F11+G11*2+H11*2.5</f>
        <v>275</v>
      </c>
      <c r="J11" s="94">
        <f>IF(I11=0,"0,00",I11/SUM(I10:I12)*100)</f>
        <v>73.924731182795696</v>
      </c>
    </row>
    <row r="12" spans="1:10" x14ac:dyDescent="0.2">
      <c r="A12" s="173"/>
      <c r="B12" s="176"/>
      <c r="C12" s="95" t="s">
        <v>136</v>
      </c>
      <c r="D12" s="96" t="s">
        <v>129</v>
      </c>
      <c r="E12" s="49">
        <v>10</v>
      </c>
      <c r="F12" s="49">
        <v>72</v>
      </c>
      <c r="G12" s="49">
        <v>0</v>
      </c>
      <c r="H12" s="49">
        <v>8</v>
      </c>
      <c r="I12" s="97">
        <f t="shared" si="0"/>
        <v>97</v>
      </c>
      <c r="J12" s="98">
        <f>IF(I12=0,"0,00",I12/SUM(I10:I12)*100)</f>
        <v>26.0752688172043</v>
      </c>
    </row>
    <row r="13" spans="1:10" x14ac:dyDescent="0.2">
      <c r="A13" s="173"/>
      <c r="B13" s="17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130</v>
      </c>
      <c r="D14" s="92" t="s">
        <v>128</v>
      </c>
      <c r="E14" s="93">
        <v>1</v>
      </c>
      <c r="F14" s="93">
        <v>200</v>
      </c>
      <c r="G14" s="93">
        <v>15</v>
      </c>
      <c r="H14" s="93">
        <v>21</v>
      </c>
      <c r="I14" s="93">
        <f t="shared" si="0"/>
        <v>283</v>
      </c>
      <c r="J14" s="94">
        <f>IF(I14=0,"0,00",I14/SUM(I13:I15)*100)</f>
        <v>74.180865006553077</v>
      </c>
    </row>
    <row r="15" spans="1:10" x14ac:dyDescent="0.2">
      <c r="A15" s="173"/>
      <c r="B15" s="176"/>
      <c r="C15" s="95" t="s">
        <v>137</v>
      </c>
      <c r="D15" s="96" t="s">
        <v>129</v>
      </c>
      <c r="E15" s="49">
        <v>12</v>
      </c>
      <c r="F15" s="49">
        <v>85</v>
      </c>
      <c r="G15" s="49">
        <v>0</v>
      </c>
      <c r="H15" s="49">
        <v>3</v>
      </c>
      <c r="I15" s="97">
        <f t="shared" si="0"/>
        <v>98.5</v>
      </c>
      <c r="J15" s="98">
        <f>IF(I15=0,"0,00",I15/SUM(I13:I15)*100)</f>
        <v>25.819134993446919</v>
      </c>
    </row>
    <row r="16" spans="1:10" x14ac:dyDescent="0.2">
      <c r="A16" s="173"/>
      <c r="B16" s="17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131</v>
      </c>
      <c r="D17" s="92" t="s">
        <v>128</v>
      </c>
      <c r="E17" s="93">
        <v>9</v>
      </c>
      <c r="F17" s="93">
        <v>337</v>
      </c>
      <c r="G17" s="93">
        <v>40</v>
      </c>
      <c r="H17" s="93">
        <v>6</v>
      </c>
      <c r="I17" s="93">
        <f t="shared" si="0"/>
        <v>436.5</v>
      </c>
      <c r="J17" s="94">
        <f>IF(I17=0,"0,00",I17/SUM(I16:I18)*100)</f>
        <v>82.748815165876778</v>
      </c>
    </row>
    <row r="18" spans="1:10" x14ac:dyDescent="0.2">
      <c r="A18" s="174"/>
      <c r="B18" s="177"/>
      <c r="C18" s="100" t="s">
        <v>138</v>
      </c>
      <c r="D18" s="96" t="s">
        <v>129</v>
      </c>
      <c r="E18" s="49">
        <v>10</v>
      </c>
      <c r="F18" s="49">
        <v>81</v>
      </c>
      <c r="G18" s="49">
        <v>0</v>
      </c>
      <c r="H18" s="49">
        <v>2</v>
      </c>
      <c r="I18" s="97">
        <f t="shared" si="0"/>
        <v>91</v>
      </c>
      <c r="J18" s="98">
        <f>IF(I18=0,"0,00",I18/SUM(I16:I18)*100)</f>
        <v>17.251184834123222</v>
      </c>
    </row>
    <row r="19" spans="1:10" x14ac:dyDescent="0.2">
      <c r="A19" s="172" t="s">
        <v>132</v>
      </c>
      <c r="B19" s="175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3"/>
      <c r="B20" s="176"/>
      <c r="C20" s="89" t="s">
        <v>127</v>
      </c>
      <c r="D20" s="92" t="s">
        <v>128</v>
      </c>
      <c r="E20" s="93">
        <f>'G-2'!B20+'G-2'!B21</f>
        <v>11</v>
      </c>
      <c r="F20" s="93">
        <f>'G-2'!C20+'G-2'!C21</f>
        <v>321</v>
      </c>
      <c r="G20" s="93">
        <f>'G-2'!D20+'G-2'!D21</f>
        <v>16</v>
      </c>
      <c r="H20" s="93">
        <f>'G-2'!E20+'G-2'!E21</f>
        <v>11</v>
      </c>
      <c r="I20" s="93">
        <f t="shared" si="0"/>
        <v>386</v>
      </c>
      <c r="J20" s="94">
        <f>IF(I20=0,"0,00",I20/SUM(I19:I21)*100)</f>
        <v>100</v>
      </c>
    </row>
    <row r="21" spans="1:10" x14ac:dyDescent="0.2">
      <c r="A21" s="173"/>
      <c r="B21" s="17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3"/>
      <c r="B23" s="176"/>
      <c r="C23" s="89" t="s">
        <v>130</v>
      </c>
      <c r="D23" s="92" t="s">
        <v>128</v>
      </c>
      <c r="E23" s="93">
        <f>'G-2'!I20+'G-2'!I21</f>
        <v>10</v>
      </c>
      <c r="F23" s="93">
        <f>'G-2'!J20+'G-2'!J21</f>
        <v>347</v>
      </c>
      <c r="G23" s="93">
        <f>'G-2'!K20+'G-2'!K21</f>
        <v>23</v>
      </c>
      <c r="H23" s="93">
        <f>'G-2'!L20+'G-2'!L21</f>
        <v>20</v>
      </c>
      <c r="I23" s="93">
        <f t="shared" si="0"/>
        <v>448</v>
      </c>
      <c r="J23" s="94">
        <f>IF(I23=0,"0,00",I23/SUM(I22:I24)*100)</f>
        <v>100</v>
      </c>
    </row>
    <row r="24" spans="1:10" x14ac:dyDescent="0.2">
      <c r="A24" s="173"/>
      <c r="B24" s="17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3"/>
      <c r="B26" s="176"/>
      <c r="C26" s="89" t="s">
        <v>131</v>
      </c>
      <c r="D26" s="92" t="s">
        <v>128</v>
      </c>
      <c r="E26" s="93">
        <f>'G-2'!P20+'G-2'!P21</f>
        <v>6</v>
      </c>
      <c r="F26" s="93">
        <f>'G-2'!Q20+'G-2'!Q21</f>
        <v>277</v>
      </c>
      <c r="G26" s="93">
        <f>'G-2'!R20+'G-2'!R21</f>
        <v>38</v>
      </c>
      <c r="H26" s="93">
        <f>'G-2'!S20+'G-2'!S21</f>
        <v>6</v>
      </c>
      <c r="I26" s="93">
        <f t="shared" si="0"/>
        <v>371</v>
      </c>
      <c r="J26" s="94">
        <f>IF(I26=0,"0,00",I26/SUM(I25:I27)*100)</f>
        <v>100</v>
      </c>
    </row>
    <row r="27" spans="1:10" x14ac:dyDescent="0.2">
      <c r="A27" s="174"/>
      <c r="B27" s="17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133</v>
      </c>
      <c r="B28" s="17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134</v>
      </c>
      <c r="B37" s="175">
        <v>2</v>
      </c>
      <c r="C37" s="101"/>
      <c r="D37" s="90" t="s">
        <v>126</v>
      </c>
      <c r="E37" s="50">
        <v>0</v>
      </c>
      <c r="F37" s="50">
        <v>92</v>
      </c>
      <c r="G37" s="50">
        <v>0</v>
      </c>
      <c r="H37" s="50">
        <v>2</v>
      </c>
      <c r="I37" s="50">
        <f t="shared" si="0"/>
        <v>97</v>
      </c>
      <c r="J37" s="91">
        <f>IF(I37=0,"0,00",I37/SUM(I37:I39)*100)</f>
        <v>14.597441685477802</v>
      </c>
    </row>
    <row r="38" spans="1:10" x14ac:dyDescent="0.2">
      <c r="A38" s="173"/>
      <c r="B38" s="176"/>
      <c r="C38" s="89" t="s">
        <v>127</v>
      </c>
      <c r="D38" s="92" t="s">
        <v>128</v>
      </c>
      <c r="E38" s="93">
        <v>40</v>
      </c>
      <c r="F38" s="93">
        <v>429</v>
      </c>
      <c r="G38" s="93">
        <v>10</v>
      </c>
      <c r="H38" s="93">
        <v>8</v>
      </c>
      <c r="I38" s="93">
        <f t="shared" si="0"/>
        <v>489</v>
      </c>
      <c r="J38" s="94">
        <f>IF(I38=0,"0,00",I38/SUM(I37:I39)*100)</f>
        <v>73.589164785553052</v>
      </c>
    </row>
    <row r="39" spans="1:10" x14ac:dyDescent="0.2">
      <c r="A39" s="173"/>
      <c r="B39" s="176"/>
      <c r="C39" s="95" t="s">
        <v>145</v>
      </c>
      <c r="D39" s="96" t="s">
        <v>129</v>
      </c>
      <c r="E39" s="49">
        <v>2</v>
      </c>
      <c r="F39" s="49">
        <v>58</v>
      </c>
      <c r="G39" s="49">
        <v>1</v>
      </c>
      <c r="H39" s="49">
        <v>7</v>
      </c>
      <c r="I39" s="97">
        <f t="shared" si="0"/>
        <v>78.5</v>
      </c>
      <c r="J39" s="98">
        <f>IF(I39=0,"0,00",I39/SUM(I37:I39)*100)</f>
        <v>11.813393528969151</v>
      </c>
    </row>
    <row r="40" spans="1:10" x14ac:dyDescent="0.2">
      <c r="A40" s="173"/>
      <c r="B40" s="176"/>
      <c r="C40" s="99"/>
      <c r="D40" s="90" t="s">
        <v>126</v>
      </c>
      <c r="E40" s="50">
        <v>0</v>
      </c>
      <c r="F40" s="50">
        <v>80</v>
      </c>
      <c r="G40" s="50">
        <v>1</v>
      </c>
      <c r="H40" s="50">
        <v>0</v>
      </c>
      <c r="I40" s="50">
        <f t="shared" si="0"/>
        <v>82</v>
      </c>
      <c r="J40" s="91">
        <f>IF(I40=0,"0,00",I40/SUM(I40:I42)*100)</f>
        <v>12.049963262307127</v>
      </c>
    </row>
    <row r="41" spans="1:10" x14ac:dyDescent="0.2">
      <c r="A41" s="173"/>
      <c r="B41" s="176"/>
      <c r="C41" s="89" t="s">
        <v>130</v>
      </c>
      <c r="D41" s="92" t="s">
        <v>128</v>
      </c>
      <c r="E41" s="93">
        <v>47</v>
      </c>
      <c r="F41" s="93">
        <v>452</v>
      </c>
      <c r="G41" s="93">
        <v>8</v>
      </c>
      <c r="H41" s="93">
        <v>10</v>
      </c>
      <c r="I41" s="93">
        <f t="shared" si="0"/>
        <v>516.5</v>
      </c>
      <c r="J41" s="94">
        <f>IF(I41=0,"0,00",I41/SUM(I40:I42)*100)</f>
        <v>75.900073475385739</v>
      </c>
    </row>
    <row r="42" spans="1:10" x14ac:dyDescent="0.2">
      <c r="A42" s="173"/>
      <c r="B42" s="176"/>
      <c r="C42" s="95" t="s">
        <v>146</v>
      </c>
      <c r="D42" s="96" t="s">
        <v>129</v>
      </c>
      <c r="E42" s="49">
        <v>2</v>
      </c>
      <c r="F42" s="49">
        <v>64</v>
      </c>
      <c r="G42" s="49">
        <v>1</v>
      </c>
      <c r="H42" s="49">
        <v>6</v>
      </c>
      <c r="I42" s="97">
        <f t="shared" si="0"/>
        <v>82</v>
      </c>
      <c r="J42" s="98">
        <f>IF(I42=0,"0,00",I42/SUM(I40:I42)*100)</f>
        <v>12.049963262307127</v>
      </c>
    </row>
    <row r="43" spans="1:10" x14ac:dyDescent="0.2">
      <c r="A43" s="173"/>
      <c r="B43" s="176"/>
      <c r="C43" s="99"/>
      <c r="D43" s="90" t="s">
        <v>126</v>
      </c>
      <c r="E43" s="50">
        <v>1</v>
      </c>
      <c r="F43" s="50">
        <v>75</v>
      </c>
      <c r="G43" s="50">
        <v>0</v>
      </c>
      <c r="H43" s="50">
        <v>0</v>
      </c>
      <c r="I43" s="50">
        <f t="shared" si="0"/>
        <v>75.5</v>
      </c>
      <c r="J43" s="91">
        <f>IF(I43=0,"0,00",I43/SUM(I43:I45)*100)</f>
        <v>15.680166147455868</v>
      </c>
    </row>
    <row r="44" spans="1:10" x14ac:dyDescent="0.2">
      <c r="A44" s="173"/>
      <c r="B44" s="176"/>
      <c r="C44" s="89" t="s">
        <v>131</v>
      </c>
      <c r="D44" s="92" t="s">
        <v>128</v>
      </c>
      <c r="E44" s="93">
        <v>40</v>
      </c>
      <c r="F44" s="93">
        <v>332</v>
      </c>
      <c r="G44" s="93">
        <v>9</v>
      </c>
      <c r="H44" s="93">
        <v>1</v>
      </c>
      <c r="I44" s="93">
        <f t="shared" si="0"/>
        <v>372.5</v>
      </c>
      <c r="J44" s="94">
        <f>IF(I44=0,"0,00",I44/SUM(I43:I45)*100)</f>
        <v>77.362409138110081</v>
      </c>
    </row>
    <row r="45" spans="1:10" x14ac:dyDescent="0.2">
      <c r="A45" s="174"/>
      <c r="B45" s="177"/>
      <c r="C45" s="100" t="s">
        <v>147</v>
      </c>
      <c r="D45" s="96" t="s">
        <v>129</v>
      </c>
      <c r="E45" s="49">
        <v>3</v>
      </c>
      <c r="F45" s="49">
        <v>32</v>
      </c>
      <c r="G45" s="49">
        <v>0</v>
      </c>
      <c r="H45" s="49">
        <v>0</v>
      </c>
      <c r="I45" s="102">
        <f t="shared" si="0"/>
        <v>33.5</v>
      </c>
      <c r="J45" s="98">
        <f>IF(I45=0,"0,00",I45/SUM(I43:I45)*100)</f>
        <v>6.95742471443406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R16" sqref="R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201" t="s">
        <v>95</v>
      </c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201" t="s">
        <v>96</v>
      </c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201" t="s">
        <v>97</v>
      </c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7" t="s">
        <v>98</v>
      </c>
      <c r="B8" s="197"/>
      <c r="C8" s="196" t="s">
        <v>99</v>
      </c>
      <c r="D8" s="196"/>
      <c r="E8" s="196"/>
      <c r="F8" s="196"/>
      <c r="G8" s="196"/>
      <c r="H8" s="196"/>
      <c r="I8" s="59"/>
      <c r="J8" s="59"/>
      <c r="K8" s="59"/>
      <c r="L8" s="197" t="s">
        <v>100</v>
      </c>
      <c r="M8" s="197"/>
      <c r="N8" s="197"/>
      <c r="O8" s="196" t="str">
        <f>'G-1'!D5</f>
        <v>CALLE 45 X CARRERA 45</v>
      </c>
      <c r="P8" s="196"/>
      <c r="Q8" s="196"/>
      <c r="R8" s="196"/>
      <c r="S8" s="196"/>
      <c r="T8" s="59"/>
      <c r="U8" s="59"/>
      <c r="V8" s="197" t="s">
        <v>101</v>
      </c>
      <c r="W8" s="197"/>
      <c r="X8" s="197"/>
      <c r="Y8" s="196">
        <f>'G-1'!L5</f>
        <v>2135</v>
      </c>
      <c r="Z8" s="196"/>
      <c r="AA8" s="196"/>
      <c r="AB8" s="59"/>
      <c r="AC8" s="59"/>
      <c r="AD8" s="59"/>
      <c r="AE8" s="59"/>
      <c r="AF8" s="59"/>
      <c r="AG8" s="59"/>
      <c r="AH8" s="197" t="s">
        <v>102</v>
      </c>
      <c r="AI8" s="197"/>
      <c r="AJ8" s="198">
        <f>'G-1'!S6</f>
        <v>42948</v>
      </c>
      <c r="AK8" s="198"/>
      <c r="AL8" s="198"/>
      <c r="AM8" s="19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200" t="s">
        <v>47</v>
      </c>
      <c r="E10" s="200"/>
      <c r="F10" s="200"/>
      <c r="G10" s="20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200" t="s">
        <v>135</v>
      </c>
      <c r="T10" s="200"/>
      <c r="U10" s="200"/>
      <c r="V10" s="20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200" t="s">
        <v>49</v>
      </c>
      <c r="AI10" s="200"/>
      <c r="AJ10" s="200"/>
      <c r="AK10" s="20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9" t="s">
        <v>104</v>
      </c>
      <c r="U12" s="19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949.5</v>
      </c>
      <c r="AV12" s="64">
        <f t="shared" si="0"/>
        <v>984</v>
      </c>
      <c r="AW12" s="64">
        <f t="shared" si="0"/>
        <v>972.5</v>
      </c>
      <c r="AX12" s="64">
        <f t="shared" si="0"/>
        <v>911.5</v>
      </c>
      <c r="AY12" s="64">
        <f t="shared" si="0"/>
        <v>870.5</v>
      </c>
      <c r="AZ12" s="64">
        <f t="shared" si="0"/>
        <v>793</v>
      </c>
      <c r="BA12" s="64">
        <f t="shared" si="0"/>
        <v>786</v>
      </c>
      <c r="BB12" s="64"/>
      <c r="BC12" s="64"/>
      <c r="BD12" s="64"/>
      <c r="BE12" s="64">
        <f t="shared" ref="BE12:BQ12" si="1">P14</f>
        <v>805.5</v>
      </c>
      <c r="BF12" s="64">
        <f t="shared" si="1"/>
        <v>832</v>
      </c>
      <c r="BG12" s="64">
        <f t="shared" si="1"/>
        <v>816</v>
      </c>
      <c r="BH12" s="64">
        <f t="shared" si="1"/>
        <v>822</v>
      </c>
      <c r="BI12" s="64">
        <f t="shared" si="1"/>
        <v>823.5</v>
      </c>
      <c r="BJ12" s="64">
        <f t="shared" si="1"/>
        <v>772.5</v>
      </c>
      <c r="BK12" s="64">
        <f t="shared" si="1"/>
        <v>733</v>
      </c>
      <c r="BL12" s="64">
        <f t="shared" si="1"/>
        <v>666</v>
      </c>
      <c r="BM12" s="64">
        <f t="shared" si="1"/>
        <v>639</v>
      </c>
      <c r="BN12" s="64">
        <f t="shared" si="1"/>
        <v>668.5</v>
      </c>
      <c r="BO12" s="64">
        <f t="shared" si="1"/>
        <v>713.5</v>
      </c>
      <c r="BP12" s="64">
        <f t="shared" si="1"/>
        <v>776.5</v>
      </c>
      <c r="BQ12" s="64">
        <f t="shared" si="1"/>
        <v>778</v>
      </c>
      <c r="BR12" s="64"/>
      <c r="BS12" s="64"/>
      <c r="BT12" s="64"/>
      <c r="BU12" s="64">
        <f t="shared" ref="BU12:CC12" si="2">AG14</f>
        <v>856.5</v>
      </c>
      <c r="BV12" s="64">
        <f t="shared" si="2"/>
        <v>890</v>
      </c>
      <c r="BW12" s="64">
        <f t="shared" si="2"/>
        <v>949.5</v>
      </c>
      <c r="BX12" s="64">
        <f t="shared" si="2"/>
        <v>1006.5</v>
      </c>
      <c r="BY12" s="64">
        <f t="shared" si="2"/>
        <v>1081</v>
      </c>
      <c r="BZ12" s="64">
        <f t="shared" si="2"/>
        <v>1134</v>
      </c>
      <c r="CA12" s="64">
        <f t="shared" si="2"/>
        <v>1141</v>
      </c>
      <c r="CB12" s="64">
        <f t="shared" si="2"/>
        <v>1135</v>
      </c>
      <c r="CC12" s="64">
        <f t="shared" si="2"/>
        <v>1098.5</v>
      </c>
    </row>
    <row r="13" spans="1:81" ht="16.5" customHeight="1" x14ac:dyDescent="0.2">
      <c r="A13" s="67" t="s">
        <v>105</v>
      </c>
      <c r="B13" s="116">
        <f>'G-1'!F10</f>
        <v>219</v>
      </c>
      <c r="C13" s="116">
        <f>'G-1'!F11</f>
        <v>235</v>
      </c>
      <c r="D13" s="116">
        <f>'G-1'!F12</f>
        <v>273</v>
      </c>
      <c r="E13" s="116">
        <f>'G-1'!F13</f>
        <v>222.5</v>
      </c>
      <c r="F13" s="116">
        <f>'G-1'!F14</f>
        <v>253.5</v>
      </c>
      <c r="G13" s="116">
        <f>'G-1'!F15</f>
        <v>223.5</v>
      </c>
      <c r="H13" s="116">
        <f>'G-1'!F16</f>
        <v>212</v>
      </c>
      <c r="I13" s="116">
        <f>'G-1'!F17</f>
        <v>181.5</v>
      </c>
      <c r="J13" s="116">
        <f>'G-1'!F18</f>
        <v>176</v>
      </c>
      <c r="K13" s="116">
        <f>'G-1'!F19</f>
        <v>216.5</v>
      </c>
      <c r="L13" s="117"/>
      <c r="M13" s="116">
        <f>'G-1'!F20</f>
        <v>187</v>
      </c>
      <c r="N13" s="116">
        <f>'G-1'!F21</f>
        <v>215</v>
      </c>
      <c r="O13" s="116">
        <f>'G-1'!F22</f>
        <v>209</v>
      </c>
      <c r="P13" s="116">
        <f>'G-1'!M10</f>
        <v>194.5</v>
      </c>
      <c r="Q13" s="116">
        <f>'G-1'!M11</f>
        <v>213.5</v>
      </c>
      <c r="R13" s="116">
        <f>'G-1'!M12</f>
        <v>199</v>
      </c>
      <c r="S13" s="116">
        <f>'G-1'!M13</f>
        <v>215</v>
      </c>
      <c r="T13" s="116">
        <f>'G-1'!M14</f>
        <v>196</v>
      </c>
      <c r="U13" s="116">
        <f>'G-1'!M15</f>
        <v>162.5</v>
      </c>
      <c r="V13" s="116">
        <f>'G-1'!M16</f>
        <v>159.5</v>
      </c>
      <c r="W13" s="116">
        <f>'G-1'!M17</f>
        <v>148</v>
      </c>
      <c r="X13" s="116">
        <f>'G-1'!M18</f>
        <v>169</v>
      </c>
      <c r="Y13" s="116">
        <f>'G-1'!M19</f>
        <v>192</v>
      </c>
      <c r="Z13" s="116">
        <f>'G-1'!M20</f>
        <v>204.5</v>
      </c>
      <c r="AA13" s="116">
        <f>'G-1'!M21</f>
        <v>211</v>
      </c>
      <c r="AB13" s="116">
        <f>'G-1'!M22</f>
        <v>170.5</v>
      </c>
      <c r="AC13" s="117"/>
      <c r="AD13" s="116">
        <f>'G-1'!T10</f>
        <v>204</v>
      </c>
      <c r="AE13" s="116">
        <f>'G-1'!T11</f>
        <v>214</v>
      </c>
      <c r="AF13" s="116">
        <f>'G-1'!T12</f>
        <v>218</v>
      </c>
      <c r="AG13" s="116">
        <f>'G-1'!T13</f>
        <v>220.5</v>
      </c>
      <c r="AH13" s="116">
        <f>'G-1'!T14</f>
        <v>237.5</v>
      </c>
      <c r="AI13" s="116">
        <f>'G-1'!T15</f>
        <v>273.5</v>
      </c>
      <c r="AJ13" s="116">
        <f>'G-1'!T16</f>
        <v>275</v>
      </c>
      <c r="AK13" s="116">
        <f>'G-1'!T17</f>
        <v>295</v>
      </c>
      <c r="AL13" s="116">
        <f>'G-1'!T18</f>
        <v>290.5</v>
      </c>
      <c r="AM13" s="116">
        <f>'G-1'!T19</f>
        <v>280.5</v>
      </c>
      <c r="AN13" s="116">
        <f>'G-1'!T20</f>
        <v>269</v>
      </c>
      <c r="AO13" s="116">
        <f>'G-1'!T21</f>
        <v>258.5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949.5</v>
      </c>
      <c r="F14" s="116">
        <f t="shared" ref="F14:K14" si="3">C13+D13+E13+F13</f>
        <v>984</v>
      </c>
      <c r="G14" s="116">
        <f t="shared" si="3"/>
        <v>972.5</v>
      </c>
      <c r="H14" s="116">
        <f t="shared" si="3"/>
        <v>911.5</v>
      </c>
      <c r="I14" s="116">
        <f t="shared" si="3"/>
        <v>870.5</v>
      </c>
      <c r="J14" s="116">
        <f t="shared" si="3"/>
        <v>793</v>
      </c>
      <c r="K14" s="116">
        <f t="shared" si="3"/>
        <v>786</v>
      </c>
      <c r="L14" s="117"/>
      <c r="M14" s="116"/>
      <c r="N14" s="116"/>
      <c r="O14" s="116"/>
      <c r="P14" s="116">
        <f>M13+N13+O13+P13</f>
        <v>805.5</v>
      </c>
      <c r="Q14" s="116">
        <f t="shared" ref="Q14:AB14" si="4">N13+O13+P13+Q13</f>
        <v>832</v>
      </c>
      <c r="R14" s="116">
        <f t="shared" si="4"/>
        <v>816</v>
      </c>
      <c r="S14" s="116">
        <f t="shared" si="4"/>
        <v>822</v>
      </c>
      <c r="T14" s="116">
        <f t="shared" si="4"/>
        <v>823.5</v>
      </c>
      <c r="U14" s="116">
        <f t="shared" si="4"/>
        <v>772.5</v>
      </c>
      <c r="V14" s="116">
        <f t="shared" si="4"/>
        <v>733</v>
      </c>
      <c r="W14" s="116">
        <f t="shared" si="4"/>
        <v>666</v>
      </c>
      <c r="X14" s="116">
        <f t="shared" si="4"/>
        <v>639</v>
      </c>
      <c r="Y14" s="116">
        <f t="shared" si="4"/>
        <v>668.5</v>
      </c>
      <c r="Z14" s="116">
        <f t="shared" si="4"/>
        <v>713.5</v>
      </c>
      <c r="AA14" s="116">
        <f t="shared" si="4"/>
        <v>776.5</v>
      </c>
      <c r="AB14" s="116">
        <f t="shared" si="4"/>
        <v>778</v>
      </c>
      <c r="AC14" s="117"/>
      <c r="AD14" s="116"/>
      <c r="AE14" s="116"/>
      <c r="AF14" s="116"/>
      <c r="AG14" s="116">
        <f>AD13+AE13+AF13+AG13</f>
        <v>856.5</v>
      </c>
      <c r="AH14" s="116">
        <f t="shared" ref="AH14:AO14" si="5">AE13+AF13+AG13+AH13</f>
        <v>890</v>
      </c>
      <c r="AI14" s="116">
        <f t="shared" si="5"/>
        <v>949.5</v>
      </c>
      <c r="AJ14" s="116">
        <f t="shared" si="5"/>
        <v>1006.5</v>
      </c>
      <c r="AK14" s="116">
        <f t="shared" si="5"/>
        <v>1081</v>
      </c>
      <c r="AL14" s="116">
        <f t="shared" si="5"/>
        <v>1134</v>
      </c>
      <c r="AM14" s="116">
        <f t="shared" si="5"/>
        <v>1141</v>
      </c>
      <c r="AN14" s="116">
        <f t="shared" si="5"/>
        <v>1135</v>
      </c>
      <c r="AO14" s="116">
        <f t="shared" si="5"/>
        <v>1098.5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0.739247311827957</v>
      </c>
      <c r="H15" s="119"/>
      <c r="I15" s="119" t="s">
        <v>110</v>
      </c>
      <c r="J15" s="120">
        <f>DIRECCIONALIDAD!J12/100</f>
        <v>0.260752688172043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0.74180865006553076</v>
      </c>
      <c r="V15" s="119"/>
      <c r="W15" s="119"/>
      <c r="X15" s="119"/>
      <c r="Y15" s="119" t="s">
        <v>110</v>
      </c>
      <c r="Z15" s="120">
        <f>DIRECCIONALIDAD!J15/100</f>
        <v>0.25819134993446918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0.82748815165876777</v>
      </c>
      <c r="AL15" s="119"/>
      <c r="AM15" s="119"/>
      <c r="AN15" s="119" t="s">
        <v>110</v>
      </c>
      <c r="AO15" s="122">
        <f>DIRECCIONALIDAD!J18/100</f>
        <v>0.17251184834123223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155</v>
      </c>
      <c r="B16" s="129">
        <f>MAX(B14:K14)</f>
        <v>984</v>
      </c>
      <c r="C16" s="119" t="s">
        <v>108</v>
      </c>
      <c r="D16" s="130">
        <f>+B16*D15</f>
        <v>0</v>
      </c>
      <c r="E16" s="119"/>
      <c r="F16" s="119" t="s">
        <v>109</v>
      </c>
      <c r="G16" s="130">
        <f>+B16*G15</f>
        <v>727.41935483870964</v>
      </c>
      <c r="H16" s="119"/>
      <c r="I16" s="119" t="s">
        <v>110</v>
      </c>
      <c r="J16" s="130">
        <f>+B16*J15</f>
        <v>256.58064516129031</v>
      </c>
      <c r="K16" s="121"/>
      <c r="L16" s="115"/>
      <c r="M16" s="129">
        <f>MAX(M14:AB14)</f>
        <v>832</v>
      </c>
      <c r="N16" s="119"/>
      <c r="O16" s="119" t="s">
        <v>108</v>
      </c>
      <c r="P16" s="131">
        <f>+M16*P15</f>
        <v>0</v>
      </c>
      <c r="Q16" s="119"/>
      <c r="R16" s="119"/>
      <c r="S16" s="119"/>
      <c r="T16" s="119" t="s">
        <v>109</v>
      </c>
      <c r="U16" s="131">
        <f>+M16*U15</f>
        <v>617.18479685452155</v>
      </c>
      <c r="V16" s="119"/>
      <c r="W16" s="119"/>
      <c r="X16" s="119"/>
      <c r="Y16" s="119" t="s">
        <v>110</v>
      </c>
      <c r="Z16" s="131">
        <f>+M16*Z15</f>
        <v>214.81520314547836</v>
      </c>
      <c r="AA16" s="119"/>
      <c r="AB16" s="121"/>
      <c r="AC16" s="115"/>
      <c r="AD16" s="129">
        <f>MAX(AD14:AO14)</f>
        <v>1141</v>
      </c>
      <c r="AE16" s="119" t="s">
        <v>108</v>
      </c>
      <c r="AF16" s="130">
        <f>+AD16*AF15</f>
        <v>0</v>
      </c>
      <c r="AG16" s="119"/>
      <c r="AH16" s="119"/>
      <c r="AI16" s="119"/>
      <c r="AJ16" s="119" t="s">
        <v>109</v>
      </c>
      <c r="AK16" s="130">
        <f>+AD16*AK15</f>
        <v>944.16398104265397</v>
      </c>
      <c r="AL16" s="119"/>
      <c r="AM16" s="119"/>
      <c r="AN16" s="119" t="s">
        <v>110</v>
      </c>
      <c r="AO16" s="132">
        <f>+AD16*AO15</f>
        <v>196.83601895734597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94" t="s">
        <v>104</v>
      </c>
      <c r="U17" s="19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280</v>
      </c>
      <c r="C18" s="116">
        <f>'G-2'!F11</f>
        <v>288</v>
      </c>
      <c r="D18" s="116">
        <f>'G-2'!F12</f>
        <v>260.5</v>
      </c>
      <c r="E18" s="116">
        <f>'G-2'!F13</f>
        <v>255.5</v>
      </c>
      <c r="F18" s="116">
        <f>'G-2'!F14</f>
        <v>203</v>
      </c>
      <c r="G18" s="116">
        <f>'G-2'!F15</f>
        <v>192.5</v>
      </c>
      <c r="H18" s="116">
        <f>'G-2'!F16</f>
        <v>193.5</v>
      </c>
      <c r="I18" s="116">
        <f>'G-2'!F17</f>
        <v>197</v>
      </c>
      <c r="J18" s="116">
        <f>'G-2'!F18</f>
        <v>206</v>
      </c>
      <c r="K18" s="116">
        <f>'G-2'!F19</f>
        <v>178</v>
      </c>
      <c r="L18" s="117"/>
      <c r="M18" s="116">
        <f>'G-2'!F20</f>
        <v>177.5</v>
      </c>
      <c r="N18" s="116">
        <f>'G-2'!F21</f>
        <v>208.5</v>
      </c>
      <c r="O18" s="116">
        <f>'G-2'!F22</f>
        <v>213.5</v>
      </c>
      <c r="P18" s="116">
        <f>'G-2'!M10</f>
        <v>201.5</v>
      </c>
      <c r="Q18" s="116">
        <f>'G-2'!M11</f>
        <v>217</v>
      </c>
      <c r="R18" s="116">
        <f>'G-2'!M12</f>
        <v>192</v>
      </c>
      <c r="S18" s="116">
        <f>'G-2'!M13</f>
        <v>207</v>
      </c>
      <c r="T18" s="116">
        <f>'G-2'!M14</f>
        <v>170.5</v>
      </c>
      <c r="U18" s="116">
        <f>'G-2'!M15</f>
        <v>178</v>
      </c>
      <c r="V18" s="116">
        <f>'G-2'!M16</f>
        <v>192.5</v>
      </c>
      <c r="W18" s="116">
        <f>'G-2'!M17</f>
        <v>200.5</v>
      </c>
      <c r="X18" s="116">
        <f>'G-2'!M18</f>
        <v>217</v>
      </c>
      <c r="Y18" s="116">
        <f>'G-2'!M19</f>
        <v>226</v>
      </c>
      <c r="Z18" s="116">
        <f>'G-2'!M20</f>
        <v>214</v>
      </c>
      <c r="AA18" s="116">
        <f>'G-2'!M21</f>
        <v>234</v>
      </c>
      <c r="AB18" s="116">
        <f>'G-2'!M22</f>
        <v>200.5</v>
      </c>
      <c r="AC18" s="117"/>
      <c r="AD18" s="116">
        <f>'G-2'!T10</f>
        <v>210</v>
      </c>
      <c r="AE18" s="116">
        <f>'G-2'!T11</f>
        <v>236</v>
      </c>
      <c r="AF18" s="116">
        <f>'G-2'!T12</f>
        <v>231</v>
      </c>
      <c r="AG18" s="116">
        <f>'G-2'!T13</f>
        <v>259</v>
      </c>
      <c r="AH18" s="116">
        <f>'G-2'!T14</f>
        <v>239</v>
      </c>
      <c r="AI18" s="116">
        <f>'G-2'!T15</f>
        <v>265</v>
      </c>
      <c r="AJ18" s="116">
        <f>'G-2'!T16</f>
        <v>254</v>
      </c>
      <c r="AK18" s="116">
        <f>'G-2'!T17</f>
        <v>250</v>
      </c>
      <c r="AL18" s="116">
        <f>'G-2'!T18</f>
        <v>210.5</v>
      </c>
      <c r="AM18" s="116">
        <f>'G-2'!T19</f>
        <v>252</v>
      </c>
      <c r="AN18" s="116">
        <f>'G-2'!T20</f>
        <v>197.5</v>
      </c>
      <c r="AO18" s="116">
        <f>'G-2'!T21</f>
        <v>173.5</v>
      </c>
      <c r="AP18" s="68"/>
      <c r="AQ18" s="68"/>
      <c r="AR18" s="68"/>
      <c r="AS18" s="68"/>
      <c r="AT18" s="68"/>
      <c r="AU18" s="68">
        <f t="shared" ref="AU18:BA18" si="6">E19</f>
        <v>1084</v>
      </c>
      <c r="AV18" s="68">
        <f t="shared" si="6"/>
        <v>1007</v>
      </c>
      <c r="AW18" s="68">
        <f t="shared" si="6"/>
        <v>911.5</v>
      </c>
      <c r="AX18" s="68">
        <f t="shared" si="6"/>
        <v>844.5</v>
      </c>
      <c r="AY18" s="68">
        <f t="shared" si="6"/>
        <v>786</v>
      </c>
      <c r="AZ18" s="68">
        <f t="shared" si="6"/>
        <v>789</v>
      </c>
      <c r="BA18" s="68">
        <f t="shared" si="6"/>
        <v>774.5</v>
      </c>
      <c r="BB18" s="68"/>
      <c r="BC18" s="68"/>
      <c r="BD18" s="68"/>
      <c r="BE18" s="68">
        <f t="shared" ref="BE18:BQ18" si="7">P19</f>
        <v>801</v>
      </c>
      <c r="BF18" s="68">
        <f t="shared" si="7"/>
        <v>840.5</v>
      </c>
      <c r="BG18" s="68">
        <f t="shared" si="7"/>
        <v>824</v>
      </c>
      <c r="BH18" s="68">
        <f t="shared" si="7"/>
        <v>817.5</v>
      </c>
      <c r="BI18" s="68">
        <f t="shared" si="7"/>
        <v>786.5</v>
      </c>
      <c r="BJ18" s="68">
        <f t="shared" si="7"/>
        <v>747.5</v>
      </c>
      <c r="BK18" s="68">
        <f t="shared" si="7"/>
        <v>748</v>
      </c>
      <c r="BL18" s="68">
        <f t="shared" si="7"/>
        <v>741.5</v>
      </c>
      <c r="BM18" s="68">
        <f t="shared" si="7"/>
        <v>788</v>
      </c>
      <c r="BN18" s="68">
        <f t="shared" si="7"/>
        <v>836</v>
      </c>
      <c r="BO18" s="68">
        <f t="shared" si="7"/>
        <v>857.5</v>
      </c>
      <c r="BP18" s="68">
        <f t="shared" si="7"/>
        <v>891</v>
      </c>
      <c r="BQ18" s="68">
        <f t="shared" si="7"/>
        <v>874.5</v>
      </c>
      <c r="BR18" s="68"/>
      <c r="BS18" s="68"/>
      <c r="BT18" s="68"/>
      <c r="BU18" s="68">
        <f t="shared" ref="BU18:CC18" si="8">AG19</f>
        <v>936</v>
      </c>
      <c r="BV18" s="68">
        <f t="shared" si="8"/>
        <v>965</v>
      </c>
      <c r="BW18" s="68">
        <f t="shared" si="8"/>
        <v>994</v>
      </c>
      <c r="BX18" s="68">
        <f t="shared" si="8"/>
        <v>1017</v>
      </c>
      <c r="BY18" s="68">
        <f t="shared" si="8"/>
        <v>1008</v>
      </c>
      <c r="BZ18" s="68">
        <f t="shared" si="8"/>
        <v>979.5</v>
      </c>
      <c r="CA18" s="68">
        <f t="shared" si="8"/>
        <v>966.5</v>
      </c>
      <c r="CB18" s="68">
        <f t="shared" si="8"/>
        <v>910</v>
      </c>
      <c r="CC18" s="68">
        <f t="shared" si="8"/>
        <v>833.5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1084</v>
      </c>
      <c r="F19" s="116">
        <f t="shared" ref="F19:K19" si="9">C18+D18+E18+F18</f>
        <v>1007</v>
      </c>
      <c r="G19" s="116">
        <f t="shared" si="9"/>
        <v>911.5</v>
      </c>
      <c r="H19" s="116">
        <f t="shared" si="9"/>
        <v>844.5</v>
      </c>
      <c r="I19" s="116">
        <f t="shared" si="9"/>
        <v>786</v>
      </c>
      <c r="J19" s="116">
        <f t="shared" si="9"/>
        <v>789</v>
      </c>
      <c r="K19" s="116">
        <f t="shared" si="9"/>
        <v>774.5</v>
      </c>
      <c r="L19" s="117"/>
      <c r="M19" s="116"/>
      <c r="N19" s="116"/>
      <c r="O19" s="116"/>
      <c r="P19" s="116">
        <f>M18+N18+O18+P18</f>
        <v>801</v>
      </c>
      <c r="Q19" s="116">
        <f t="shared" ref="Q19:AB19" si="10">N18+O18+P18+Q18</f>
        <v>840.5</v>
      </c>
      <c r="R19" s="116">
        <f t="shared" si="10"/>
        <v>824</v>
      </c>
      <c r="S19" s="116">
        <f t="shared" si="10"/>
        <v>817.5</v>
      </c>
      <c r="T19" s="116">
        <f t="shared" si="10"/>
        <v>786.5</v>
      </c>
      <c r="U19" s="116">
        <f t="shared" si="10"/>
        <v>747.5</v>
      </c>
      <c r="V19" s="116">
        <f t="shared" si="10"/>
        <v>748</v>
      </c>
      <c r="W19" s="116">
        <f t="shared" si="10"/>
        <v>741.5</v>
      </c>
      <c r="X19" s="116">
        <f t="shared" si="10"/>
        <v>788</v>
      </c>
      <c r="Y19" s="116">
        <f t="shared" si="10"/>
        <v>836</v>
      </c>
      <c r="Z19" s="116">
        <f t="shared" si="10"/>
        <v>857.5</v>
      </c>
      <c r="AA19" s="116">
        <f t="shared" si="10"/>
        <v>891</v>
      </c>
      <c r="AB19" s="116">
        <f t="shared" si="10"/>
        <v>874.5</v>
      </c>
      <c r="AC19" s="117"/>
      <c r="AD19" s="116"/>
      <c r="AE19" s="116"/>
      <c r="AF19" s="116"/>
      <c r="AG19" s="116">
        <f>AD18+AE18+AF18+AG18</f>
        <v>936</v>
      </c>
      <c r="AH19" s="116">
        <f t="shared" ref="AH19:AO19" si="11">AE18+AF18+AG18+AH18</f>
        <v>965</v>
      </c>
      <c r="AI19" s="116">
        <f t="shared" si="11"/>
        <v>994</v>
      </c>
      <c r="AJ19" s="116">
        <f t="shared" si="11"/>
        <v>1017</v>
      </c>
      <c r="AK19" s="116">
        <f t="shared" si="11"/>
        <v>1008</v>
      </c>
      <c r="AL19" s="116">
        <f t="shared" si="11"/>
        <v>979.5</v>
      </c>
      <c r="AM19" s="116">
        <f t="shared" si="11"/>
        <v>966.5</v>
      </c>
      <c r="AN19" s="116">
        <f t="shared" si="11"/>
        <v>910</v>
      </c>
      <c r="AO19" s="116">
        <f t="shared" si="11"/>
        <v>833.5</v>
      </c>
      <c r="AP19" s="68"/>
      <c r="AQ19" s="68"/>
      <c r="AR19" s="68"/>
      <c r="AS19" s="68"/>
      <c r="AT19" s="68"/>
      <c r="AU19" s="68">
        <f t="shared" ref="AU19:BA19" si="12">E28</f>
        <v>1277.5</v>
      </c>
      <c r="AV19" s="68">
        <f t="shared" si="12"/>
        <v>1258</v>
      </c>
      <c r="AW19" s="68">
        <f t="shared" si="12"/>
        <v>1232</v>
      </c>
      <c r="AX19" s="68">
        <f t="shared" si="12"/>
        <v>1249.5</v>
      </c>
      <c r="AY19" s="68">
        <f t="shared" si="12"/>
        <v>1205</v>
      </c>
      <c r="AZ19" s="68">
        <f t="shared" si="12"/>
        <v>1236.5</v>
      </c>
      <c r="BA19" s="68">
        <f t="shared" si="12"/>
        <v>1224</v>
      </c>
      <c r="BB19" s="68"/>
      <c r="BC19" s="68"/>
      <c r="BD19" s="68"/>
      <c r="BE19" s="68">
        <f t="shared" ref="BE19:BQ19" si="13">P28</f>
        <v>1436.5</v>
      </c>
      <c r="BF19" s="68">
        <f t="shared" si="13"/>
        <v>1420</v>
      </c>
      <c r="BG19" s="68">
        <f t="shared" si="13"/>
        <v>1389.5</v>
      </c>
      <c r="BH19" s="68">
        <f t="shared" si="13"/>
        <v>1382</v>
      </c>
      <c r="BI19" s="68">
        <f t="shared" si="13"/>
        <v>1332.5</v>
      </c>
      <c r="BJ19" s="68">
        <f t="shared" si="13"/>
        <v>1336.5</v>
      </c>
      <c r="BK19" s="68">
        <f t="shared" si="13"/>
        <v>1345</v>
      </c>
      <c r="BL19" s="68">
        <f t="shared" si="13"/>
        <v>1305.5</v>
      </c>
      <c r="BM19" s="68">
        <f t="shared" si="13"/>
        <v>1321.5</v>
      </c>
      <c r="BN19" s="68">
        <f t="shared" si="13"/>
        <v>1351.5</v>
      </c>
      <c r="BO19" s="68">
        <f t="shared" si="13"/>
        <v>1349.5</v>
      </c>
      <c r="BP19" s="68">
        <f t="shared" si="13"/>
        <v>1377</v>
      </c>
      <c r="BQ19" s="68">
        <f t="shared" si="13"/>
        <v>1398</v>
      </c>
      <c r="BR19" s="68"/>
      <c r="BS19" s="68"/>
      <c r="BT19" s="68"/>
      <c r="BU19" s="68">
        <f t="shared" ref="BU19:CC19" si="14">AG28</f>
        <v>1468.5</v>
      </c>
      <c r="BV19" s="68">
        <f t="shared" si="14"/>
        <v>1483.5</v>
      </c>
      <c r="BW19" s="68">
        <f t="shared" si="14"/>
        <v>1424.5</v>
      </c>
      <c r="BX19" s="68">
        <f t="shared" si="14"/>
        <v>1386.5</v>
      </c>
      <c r="BY19" s="68">
        <f t="shared" si="14"/>
        <v>1431</v>
      </c>
      <c r="BZ19" s="68">
        <f t="shared" si="14"/>
        <v>1426.5</v>
      </c>
      <c r="CA19" s="68">
        <f t="shared" si="14"/>
        <v>1414.5</v>
      </c>
      <c r="CB19" s="68">
        <f t="shared" si="14"/>
        <v>1319</v>
      </c>
      <c r="CC19" s="68">
        <f t="shared" si="14"/>
        <v>1174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155</v>
      </c>
      <c r="B21" s="129">
        <f>MAX(B19:K19)</f>
        <v>1084</v>
      </c>
      <c r="C21" s="119" t="s">
        <v>108</v>
      </c>
      <c r="D21" s="130">
        <f>+B21*D20</f>
        <v>0</v>
      </c>
      <c r="E21" s="119"/>
      <c r="F21" s="119" t="s">
        <v>109</v>
      </c>
      <c r="G21" s="130">
        <f>+B21*G20</f>
        <v>1084</v>
      </c>
      <c r="H21" s="119"/>
      <c r="I21" s="119" t="s">
        <v>110</v>
      </c>
      <c r="J21" s="130">
        <f>+B21*J20</f>
        <v>0</v>
      </c>
      <c r="K21" s="121"/>
      <c r="L21" s="115"/>
      <c r="M21" s="129">
        <f>MAX(M19:AB19)</f>
        <v>891</v>
      </c>
      <c r="N21" s="119"/>
      <c r="O21" s="119" t="s">
        <v>108</v>
      </c>
      <c r="P21" s="131">
        <f>+M21*P20</f>
        <v>0</v>
      </c>
      <c r="Q21" s="119"/>
      <c r="R21" s="119"/>
      <c r="S21" s="119"/>
      <c r="T21" s="119" t="s">
        <v>109</v>
      </c>
      <c r="U21" s="131">
        <f>+M21*U20</f>
        <v>891</v>
      </c>
      <c r="V21" s="119"/>
      <c r="W21" s="119"/>
      <c r="X21" s="119"/>
      <c r="Y21" s="119" t="s">
        <v>110</v>
      </c>
      <c r="Z21" s="131">
        <f>+M21*Z20</f>
        <v>0</v>
      </c>
      <c r="AA21" s="119"/>
      <c r="AB21" s="121"/>
      <c r="AC21" s="115"/>
      <c r="AD21" s="129">
        <f>MAX(AD19:AO19)</f>
        <v>1017</v>
      </c>
      <c r="AE21" s="119" t="s">
        <v>108</v>
      </c>
      <c r="AF21" s="130">
        <f>+AD21*AF20</f>
        <v>0</v>
      </c>
      <c r="AG21" s="119"/>
      <c r="AH21" s="119"/>
      <c r="AI21" s="119"/>
      <c r="AJ21" s="119" t="s">
        <v>109</v>
      </c>
      <c r="AK21" s="130">
        <f>+AD21*AK20</f>
        <v>1017</v>
      </c>
      <c r="AL21" s="119"/>
      <c r="AM21" s="119"/>
      <c r="AN21" s="119" t="s">
        <v>110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94" t="s">
        <v>104</v>
      </c>
      <c r="U22" s="19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3311</v>
      </c>
      <c r="AV22" s="59">
        <f t="shared" si="18"/>
        <v>3249</v>
      </c>
      <c r="AW22" s="59">
        <f t="shared" si="18"/>
        <v>3116</v>
      </c>
      <c r="AX22" s="59">
        <f t="shared" si="18"/>
        <v>3005.5</v>
      </c>
      <c r="AY22" s="59">
        <f t="shared" si="18"/>
        <v>2861.5</v>
      </c>
      <c r="AZ22" s="59">
        <f t="shared" si="18"/>
        <v>2818.5</v>
      </c>
      <c r="BA22" s="59">
        <f t="shared" si="18"/>
        <v>2784.5</v>
      </c>
      <c r="BB22" s="59"/>
      <c r="BC22" s="59"/>
      <c r="BD22" s="59"/>
      <c r="BE22" s="59">
        <f t="shared" ref="BE22:BQ22" si="19">P33</f>
        <v>3043</v>
      </c>
      <c r="BF22" s="59">
        <f t="shared" si="19"/>
        <v>3092.5</v>
      </c>
      <c r="BG22" s="59">
        <f t="shared" si="19"/>
        <v>3029.5</v>
      </c>
      <c r="BH22" s="59">
        <f t="shared" si="19"/>
        <v>3021.5</v>
      </c>
      <c r="BI22" s="59">
        <f t="shared" si="19"/>
        <v>2942.5</v>
      </c>
      <c r="BJ22" s="59">
        <f t="shared" si="19"/>
        <v>2856.5</v>
      </c>
      <c r="BK22" s="59">
        <f t="shared" si="19"/>
        <v>2826</v>
      </c>
      <c r="BL22" s="59">
        <f t="shared" si="19"/>
        <v>2713</v>
      </c>
      <c r="BM22" s="59">
        <f t="shared" si="19"/>
        <v>2748.5</v>
      </c>
      <c r="BN22" s="59">
        <f t="shared" si="19"/>
        <v>2856</v>
      </c>
      <c r="BO22" s="59">
        <f t="shared" si="19"/>
        <v>2920.5</v>
      </c>
      <c r="BP22" s="59">
        <f t="shared" si="19"/>
        <v>3044.5</v>
      </c>
      <c r="BQ22" s="59">
        <f t="shared" si="19"/>
        <v>3050.5</v>
      </c>
      <c r="BR22" s="59"/>
      <c r="BS22" s="59"/>
      <c r="BT22" s="59"/>
      <c r="BU22" s="59">
        <f t="shared" ref="BU22:CC22" si="20">AG33</f>
        <v>3261</v>
      </c>
      <c r="BV22" s="59">
        <f t="shared" si="20"/>
        <v>3338.5</v>
      </c>
      <c r="BW22" s="59">
        <f t="shared" si="20"/>
        <v>3368</v>
      </c>
      <c r="BX22" s="59">
        <f t="shared" si="20"/>
        <v>3410</v>
      </c>
      <c r="BY22" s="59">
        <f t="shared" si="20"/>
        <v>3520</v>
      </c>
      <c r="BZ22" s="59">
        <f t="shared" si="20"/>
        <v>3540</v>
      </c>
      <c r="CA22" s="59">
        <f t="shared" si="20"/>
        <v>3522</v>
      </c>
      <c r="CB22" s="59">
        <f t="shared" si="20"/>
        <v>3364</v>
      </c>
      <c r="CC22" s="59">
        <f t="shared" si="20"/>
        <v>3106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94" t="s">
        <v>104</v>
      </c>
      <c r="U26" s="19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297</v>
      </c>
      <c r="C27" s="116">
        <f>'G-4'!F11</f>
        <v>341.5</v>
      </c>
      <c r="D27" s="116">
        <f>'G-4'!F12</f>
        <v>305.5</v>
      </c>
      <c r="E27" s="116">
        <f>'G-4'!F13</f>
        <v>333.5</v>
      </c>
      <c r="F27" s="116">
        <f>'G-4'!F14</f>
        <v>277.5</v>
      </c>
      <c r="G27" s="116">
        <f>'G-4'!F15</f>
        <v>315.5</v>
      </c>
      <c r="H27" s="116">
        <f>'G-4'!F16</f>
        <v>323</v>
      </c>
      <c r="I27" s="116">
        <f>'G-4'!F17</f>
        <v>289</v>
      </c>
      <c r="J27" s="116">
        <f>'G-4'!F18</f>
        <v>309</v>
      </c>
      <c r="K27" s="116">
        <f>'G-4'!F19</f>
        <v>303</v>
      </c>
      <c r="L27" s="117"/>
      <c r="M27" s="116">
        <f>'G-4'!F20</f>
        <v>349.5</v>
      </c>
      <c r="N27" s="116">
        <f>'G-4'!F21</f>
        <v>376.5</v>
      </c>
      <c r="O27" s="116">
        <f>'G-4'!F22</f>
        <v>347</v>
      </c>
      <c r="P27" s="116">
        <f>'G-4'!M10</f>
        <v>363.5</v>
      </c>
      <c r="Q27" s="116">
        <f>'G-4'!M11</f>
        <v>333</v>
      </c>
      <c r="R27" s="116">
        <f>'G-4'!M12</f>
        <v>346</v>
      </c>
      <c r="S27" s="116">
        <f>'G-4'!M13</f>
        <v>339.5</v>
      </c>
      <c r="T27" s="116">
        <f>'G-4'!M14</f>
        <v>314</v>
      </c>
      <c r="U27" s="116">
        <f>'G-4'!M15</f>
        <v>337</v>
      </c>
      <c r="V27" s="116">
        <f>'G-4'!M16</f>
        <v>354.5</v>
      </c>
      <c r="W27" s="116">
        <f>'G-4'!M17</f>
        <v>300</v>
      </c>
      <c r="X27" s="116">
        <f>'G-4'!M18</f>
        <v>330</v>
      </c>
      <c r="Y27" s="116">
        <f>'G-4'!M19</f>
        <v>367</v>
      </c>
      <c r="Z27" s="116">
        <f>'G-4'!M20</f>
        <v>352.5</v>
      </c>
      <c r="AA27" s="116">
        <f>'G-4'!M21</f>
        <v>327.5</v>
      </c>
      <c r="AB27" s="116">
        <f>'G-4'!M22</f>
        <v>351</v>
      </c>
      <c r="AC27" s="117"/>
      <c r="AD27" s="116">
        <f>'G-4'!T10</f>
        <v>368.5</v>
      </c>
      <c r="AE27" s="116">
        <f>'G-4'!T11</f>
        <v>384.5</v>
      </c>
      <c r="AF27" s="116">
        <f>'G-4'!T12</f>
        <v>387.5</v>
      </c>
      <c r="AG27" s="116">
        <f>'G-4'!T13</f>
        <v>328</v>
      </c>
      <c r="AH27" s="116">
        <f>'G-4'!T14</f>
        <v>383.5</v>
      </c>
      <c r="AI27" s="116">
        <f>'G-4'!T15</f>
        <v>325.5</v>
      </c>
      <c r="AJ27" s="116">
        <f>'G-4'!T16</f>
        <v>349.5</v>
      </c>
      <c r="AK27" s="116">
        <f>'G-4'!T17</f>
        <v>372.5</v>
      </c>
      <c r="AL27" s="116">
        <f>'G-4'!T18</f>
        <v>379</v>
      </c>
      <c r="AM27" s="116">
        <f>'G-4'!T19</f>
        <v>313.5</v>
      </c>
      <c r="AN27" s="116">
        <f>'G-4'!T20</f>
        <v>254</v>
      </c>
      <c r="AO27" s="116">
        <f>'G-4'!T21</f>
        <v>227.5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1277.5</v>
      </c>
      <c r="F28" s="116">
        <f t="shared" ref="F28:K28" si="24">C27+D27+E27+F27</f>
        <v>1258</v>
      </c>
      <c r="G28" s="116">
        <f t="shared" si="24"/>
        <v>1232</v>
      </c>
      <c r="H28" s="116">
        <f t="shared" si="24"/>
        <v>1249.5</v>
      </c>
      <c r="I28" s="116">
        <f t="shared" si="24"/>
        <v>1205</v>
      </c>
      <c r="J28" s="116">
        <f t="shared" si="24"/>
        <v>1236.5</v>
      </c>
      <c r="K28" s="116">
        <f t="shared" si="24"/>
        <v>1224</v>
      </c>
      <c r="L28" s="117"/>
      <c r="M28" s="116"/>
      <c r="N28" s="116"/>
      <c r="O28" s="116"/>
      <c r="P28" s="116">
        <f>M27+N27+O27+P27</f>
        <v>1436.5</v>
      </c>
      <c r="Q28" s="116">
        <f t="shared" ref="Q28:AB28" si="25">N27+O27+P27+Q27</f>
        <v>1420</v>
      </c>
      <c r="R28" s="116">
        <f t="shared" si="25"/>
        <v>1389.5</v>
      </c>
      <c r="S28" s="116">
        <f t="shared" si="25"/>
        <v>1382</v>
      </c>
      <c r="T28" s="116">
        <f t="shared" si="25"/>
        <v>1332.5</v>
      </c>
      <c r="U28" s="116">
        <f t="shared" si="25"/>
        <v>1336.5</v>
      </c>
      <c r="V28" s="116">
        <f t="shared" si="25"/>
        <v>1345</v>
      </c>
      <c r="W28" s="116">
        <f t="shared" si="25"/>
        <v>1305.5</v>
      </c>
      <c r="X28" s="116">
        <f t="shared" si="25"/>
        <v>1321.5</v>
      </c>
      <c r="Y28" s="116">
        <f t="shared" si="25"/>
        <v>1351.5</v>
      </c>
      <c r="Z28" s="116">
        <f t="shared" si="25"/>
        <v>1349.5</v>
      </c>
      <c r="AA28" s="116">
        <f t="shared" si="25"/>
        <v>1377</v>
      </c>
      <c r="AB28" s="116">
        <f t="shared" si="25"/>
        <v>1398</v>
      </c>
      <c r="AC28" s="117"/>
      <c r="AD28" s="116"/>
      <c r="AE28" s="116"/>
      <c r="AF28" s="116"/>
      <c r="AG28" s="116">
        <f>AD27+AE27+AF27+AG27</f>
        <v>1468.5</v>
      </c>
      <c r="AH28" s="116">
        <f t="shared" ref="AH28:AO28" si="26">AE27+AF27+AG27+AH27</f>
        <v>1483.5</v>
      </c>
      <c r="AI28" s="116">
        <f t="shared" si="26"/>
        <v>1424.5</v>
      </c>
      <c r="AJ28" s="116">
        <f t="shared" si="26"/>
        <v>1386.5</v>
      </c>
      <c r="AK28" s="116">
        <f t="shared" si="26"/>
        <v>1431</v>
      </c>
      <c r="AL28" s="116">
        <f t="shared" si="26"/>
        <v>1426.5</v>
      </c>
      <c r="AM28" s="116">
        <f t="shared" si="26"/>
        <v>1414.5</v>
      </c>
      <c r="AN28" s="116">
        <f t="shared" si="26"/>
        <v>1319</v>
      </c>
      <c r="AO28" s="116">
        <f t="shared" si="26"/>
        <v>1174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0.14597441685477802</v>
      </c>
      <c r="E29" s="119"/>
      <c r="F29" s="119" t="s">
        <v>109</v>
      </c>
      <c r="G29" s="120">
        <f>DIRECCIONALIDAD!J38/100</f>
        <v>0.73589164785553052</v>
      </c>
      <c r="H29" s="119"/>
      <c r="I29" s="119" t="s">
        <v>110</v>
      </c>
      <c r="J29" s="120">
        <f>DIRECCIONALIDAD!J39/100</f>
        <v>0.1181339352896915</v>
      </c>
      <c r="K29" s="121"/>
      <c r="L29" s="115"/>
      <c r="M29" s="118"/>
      <c r="N29" s="119"/>
      <c r="O29" s="119" t="s">
        <v>108</v>
      </c>
      <c r="P29" s="120">
        <f>DIRECCIONALIDAD!J40/100</f>
        <v>0.12049963262307127</v>
      </c>
      <c r="Q29" s="119"/>
      <c r="R29" s="119"/>
      <c r="S29" s="119"/>
      <c r="T29" s="119" t="s">
        <v>109</v>
      </c>
      <c r="U29" s="120">
        <f>DIRECCIONALIDAD!J41/100</f>
        <v>0.75900073475385743</v>
      </c>
      <c r="V29" s="119"/>
      <c r="W29" s="119"/>
      <c r="X29" s="119"/>
      <c r="Y29" s="119" t="s">
        <v>110</v>
      </c>
      <c r="Z29" s="120">
        <f>DIRECCIONALIDAD!J42/100</f>
        <v>0.12049963262307127</v>
      </c>
      <c r="AA29" s="119"/>
      <c r="AB29" s="121"/>
      <c r="AC29" s="115"/>
      <c r="AD29" s="118"/>
      <c r="AE29" s="119" t="s">
        <v>108</v>
      </c>
      <c r="AF29" s="120">
        <f>DIRECCIONALIDAD!J43/100</f>
        <v>0.15680166147455868</v>
      </c>
      <c r="AG29" s="119"/>
      <c r="AH29" s="119"/>
      <c r="AI29" s="119"/>
      <c r="AJ29" s="119" t="s">
        <v>109</v>
      </c>
      <c r="AK29" s="120">
        <f>DIRECCIONALIDAD!J44/100</f>
        <v>0.77362409138110078</v>
      </c>
      <c r="AL29" s="119"/>
      <c r="AM29" s="119"/>
      <c r="AN29" s="119" t="s">
        <v>110</v>
      </c>
      <c r="AO29" s="122">
        <f>DIRECCIONALIDAD!J45/100</f>
        <v>6.9574247144340601E-2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8" t="s">
        <v>155</v>
      </c>
      <c r="B30" s="129">
        <f>MAX(B28:K28)</f>
        <v>1277.5</v>
      </c>
      <c r="C30" s="119" t="s">
        <v>108</v>
      </c>
      <c r="D30" s="130">
        <f>+B30*D29</f>
        <v>186.48231753197894</v>
      </c>
      <c r="E30" s="119"/>
      <c r="F30" s="119" t="s">
        <v>109</v>
      </c>
      <c r="G30" s="130">
        <f>+B30*G29</f>
        <v>940.10158013544026</v>
      </c>
      <c r="H30" s="119"/>
      <c r="I30" s="119" t="s">
        <v>110</v>
      </c>
      <c r="J30" s="130">
        <f>+B30*J29</f>
        <v>150.91610233258089</v>
      </c>
      <c r="K30" s="121"/>
      <c r="L30" s="115"/>
      <c r="M30" s="129">
        <f>MAX(M28:AB28)</f>
        <v>1436.5</v>
      </c>
      <c r="N30" s="119"/>
      <c r="O30" s="119" t="s">
        <v>108</v>
      </c>
      <c r="P30" s="131">
        <f>+M30*P29</f>
        <v>173.09772226304187</v>
      </c>
      <c r="Q30" s="119"/>
      <c r="R30" s="119"/>
      <c r="S30" s="119"/>
      <c r="T30" s="119" t="s">
        <v>109</v>
      </c>
      <c r="U30" s="131">
        <f>+M30*U29</f>
        <v>1090.3045554739163</v>
      </c>
      <c r="V30" s="119"/>
      <c r="W30" s="119"/>
      <c r="X30" s="119"/>
      <c r="Y30" s="119" t="s">
        <v>110</v>
      </c>
      <c r="Z30" s="131">
        <f>+M30*Z29</f>
        <v>173.09772226304187</v>
      </c>
      <c r="AA30" s="119"/>
      <c r="AB30" s="121"/>
      <c r="AC30" s="115"/>
      <c r="AD30" s="129">
        <f>MAX(AD28:AO28)</f>
        <v>1483.5</v>
      </c>
      <c r="AE30" s="119" t="s">
        <v>108</v>
      </c>
      <c r="AF30" s="130">
        <f>+AD30*AF29</f>
        <v>232.61526479750779</v>
      </c>
      <c r="AG30" s="119"/>
      <c r="AH30" s="119"/>
      <c r="AI30" s="119"/>
      <c r="AJ30" s="119" t="s">
        <v>109</v>
      </c>
      <c r="AK30" s="130">
        <f>+AD30*AK29</f>
        <v>1147.6713395638631</v>
      </c>
      <c r="AL30" s="119"/>
      <c r="AM30" s="119"/>
      <c r="AN30" s="119" t="s">
        <v>110</v>
      </c>
      <c r="AO30" s="132">
        <f>+AD30*AO29</f>
        <v>103.21339563862928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94" t="s">
        <v>104</v>
      </c>
      <c r="U31" s="194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796</v>
      </c>
      <c r="C32" s="116">
        <f t="shared" ref="C32:K32" si="27">C13+C18+C23+C27</f>
        <v>864.5</v>
      </c>
      <c r="D32" s="116">
        <f t="shared" si="27"/>
        <v>839</v>
      </c>
      <c r="E32" s="116">
        <f t="shared" si="27"/>
        <v>811.5</v>
      </c>
      <c r="F32" s="116">
        <f t="shared" si="27"/>
        <v>734</v>
      </c>
      <c r="G32" s="116">
        <f t="shared" si="27"/>
        <v>731.5</v>
      </c>
      <c r="H32" s="116">
        <f t="shared" si="27"/>
        <v>728.5</v>
      </c>
      <c r="I32" s="116">
        <f t="shared" si="27"/>
        <v>667.5</v>
      </c>
      <c r="J32" s="116">
        <f t="shared" si="27"/>
        <v>691</v>
      </c>
      <c r="K32" s="116">
        <f t="shared" si="27"/>
        <v>697.5</v>
      </c>
      <c r="L32" s="117"/>
      <c r="M32" s="116">
        <f>M13+M18+M23+M27</f>
        <v>714</v>
      </c>
      <c r="N32" s="116">
        <f t="shared" ref="N32:AB32" si="28">N13+N18+N23+N27</f>
        <v>800</v>
      </c>
      <c r="O32" s="116">
        <f t="shared" si="28"/>
        <v>769.5</v>
      </c>
      <c r="P32" s="116">
        <f t="shared" si="28"/>
        <v>759.5</v>
      </c>
      <c r="Q32" s="116">
        <f t="shared" si="28"/>
        <v>763.5</v>
      </c>
      <c r="R32" s="116">
        <f t="shared" si="28"/>
        <v>737</v>
      </c>
      <c r="S32" s="116">
        <f t="shared" si="28"/>
        <v>761.5</v>
      </c>
      <c r="T32" s="116">
        <f t="shared" si="28"/>
        <v>680.5</v>
      </c>
      <c r="U32" s="116">
        <f t="shared" si="28"/>
        <v>677.5</v>
      </c>
      <c r="V32" s="116">
        <f t="shared" si="28"/>
        <v>706.5</v>
      </c>
      <c r="W32" s="116">
        <f t="shared" si="28"/>
        <v>648.5</v>
      </c>
      <c r="X32" s="116">
        <f t="shared" si="28"/>
        <v>716</v>
      </c>
      <c r="Y32" s="116">
        <f t="shared" si="28"/>
        <v>785</v>
      </c>
      <c r="Z32" s="116">
        <f t="shared" si="28"/>
        <v>771</v>
      </c>
      <c r="AA32" s="116">
        <f t="shared" si="28"/>
        <v>772.5</v>
      </c>
      <c r="AB32" s="116">
        <f t="shared" si="28"/>
        <v>722</v>
      </c>
      <c r="AC32" s="117"/>
      <c r="AD32" s="116">
        <f>AD13+AD18+AD23+AD27</f>
        <v>782.5</v>
      </c>
      <c r="AE32" s="116">
        <f t="shared" ref="AE32:AO32" si="29">AE13+AE18+AE23+AE27</f>
        <v>834.5</v>
      </c>
      <c r="AF32" s="116">
        <f t="shared" si="29"/>
        <v>836.5</v>
      </c>
      <c r="AG32" s="116">
        <f t="shared" si="29"/>
        <v>807.5</v>
      </c>
      <c r="AH32" s="116">
        <f t="shared" si="29"/>
        <v>860</v>
      </c>
      <c r="AI32" s="116">
        <f t="shared" si="29"/>
        <v>864</v>
      </c>
      <c r="AJ32" s="116">
        <f t="shared" si="29"/>
        <v>878.5</v>
      </c>
      <c r="AK32" s="116">
        <f t="shared" si="29"/>
        <v>917.5</v>
      </c>
      <c r="AL32" s="116">
        <f t="shared" si="29"/>
        <v>880</v>
      </c>
      <c r="AM32" s="116">
        <f t="shared" si="29"/>
        <v>846</v>
      </c>
      <c r="AN32" s="116">
        <f t="shared" si="29"/>
        <v>720.5</v>
      </c>
      <c r="AO32" s="116">
        <f t="shared" si="29"/>
        <v>659.5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3311</v>
      </c>
      <c r="F33" s="116">
        <f t="shared" ref="F33:K33" si="30">C32+D32+E32+F32</f>
        <v>3249</v>
      </c>
      <c r="G33" s="116">
        <f t="shared" si="30"/>
        <v>3116</v>
      </c>
      <c r="H33" s="116">
        <f t="shared" si="30"/>
        <v>3005.5</v>
      </c>
      <c r="I33" s="116">
        <f t="shared" si="30"/>
        <v>2861.5</v>
      </c>
      <c r="J33" s="116">
        <f t="shared" si="30"/>
        <v>2818.5</v>
      </c>
      <c r="K33" s="116">
        <f t="shared" si="30"/>
        <v>2784.5</v>
      </c>
      <c r="L33" s="117"/>
      <c r="M33" s="116"/>
      <c r="N33" s="116"/>
      <c r="O33" s="116"/>
      <c r="P33" s="116">
        <f>M32+N32+O32+P32</f>
        <v>3043</v>
      </c>
      <c r="Q33" s="116">
        <f t="shared" ref="Q33:AB33" si="31">N32+O32+P32+Q32</f>
        <v>3092.5</v>
      </c>
      <c r="R33" s="116">
        <f t="shared" si="31"/>
        <v>3029.5</v>
      </c>
      <c r="S33" s="116">
        <f t="shared" si="31"/>
        <v>3021.5</v>
      </c>
      <c r="T33" s="116">
        <f t="shared" si="31"/>
        <v>2942.5</v>
      </c>
      <c r="U33" s="116">
        <f t="shared" si="31"/>
        <v>2856.5</v>
      </c>
      <c r="V33" s="116">
        <f t="shared" si="31"/>
        <v>2826</v>
      </c>
      <c r="W33" s="116">
        <f t="shared" si="31"/>
        <v>2713</v>
      </c>
      <c r="X33" s="116">
        <f t="shared" si="31"/>
        <v>2748.5</v>
      </c>
      <c r="Y33" s="116">
        <f t="shared" si="31"/>
        <v>2856</v>
      </c>
      <c r="Z33" s="116">
        <f t="shared" si="31"/>
        <v>2920.5</v>
      </c>
      <c r="AA33" s="116">
        <f t="shared" si="31"/>
        <v>3044.5</v>
      </c>
      <c r="AB33" s="116">
        <f t="shared" si="31"/>
        <v>3050.5</v>
      </c>
      <c r="AC33" s="117"/>
      <c r="AD33" s="116"/>
      <c r="AE33" s="116"/>
      <c r="AF33" s="116"/>
      <c r="AG33" s="116">
        <f>AD32+AE32+AF32+AG32</f>
        <v>3261</v>
      </c>
      <c r="AH33" s="116">
        <f t="shared" ref="AH33:AO33" si="32">AE32+AF32+AG32+AH32</f>
        <v>3338.5</v>
      </c>
      <c r="AI33" s="116">
        <f t="shared" si="32"/>
        <v>3368</v>
      </c>
      <c r="AJ33" s="116">
        <f t="shared" si="32"/>
        <v>3410</v>
      </c>
      <c r="AK33" s="116">
        <f t="shared" si="32"/>
        <v>3520</v>
      </c>
      <c r="AL33" s="116">
        <f t="shared" si="32"/>
        <v>3540</v>
      </c>
      <c r="AM33" s="116">
        <f t="shared" si="32"/>
        <v>3522</v>
      </c>
      <c r="AN33" s="116">
        <f t="shared" si="32"/>
        <v>3364</v>
      </c>
      <c r="AO33" s="116">
        <f t="shared" si="32"/>
        <v>3106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95"/>
      <c r="R35" s="195"/>
      <c r="S35" s="195"/>
      <c r="T35" s="195"/>
      <c r="U35" s="19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TRANSMETRO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2016-08-04T21:17:39Z</cp:lastPrinted>
  <dcterms:created xsi:type="dcterms:W3CDTF">1998-04-02T13:38:56Z</dcterms:created>
  <dcterms:modified xsi:type="dcterms:W3CDTF">2017-08-19T16:28:16Z</dcterms:modified>
</cp:coreProperties>
</file>